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41119" sheetId="1" r:id="rId4"/>
    <sheet state="visible" name="LUP 2025" sheetId="2" r:id="rId5"/>
    <sheet state="visible" name="Bokslut 20241231" sheetId="3" r:id="rId6"/>
    <sheet state="visible" name="Debiteringslängd" sheetId="4" r:id="rId7"/>
    <sheet state="visible" name="Elförbrukning" sheetId="5" r:id="rId8"/>
    <sheet state="visible" name="Basuppgifter" sheetId="6" r:id="rId9"/>
  </sheets>
  <definedNames>
    <definedName hidden="1" localSheetId="1" name="_xlnm._FilterDatabase">'LUP 2025'!$A$5:$F$5</definedName>
  </definedNames>
  <calcPr/>
  <extLst>
    <ext uri="GoogleSheetsCustomDataVersion2">
      <go:sheetsCustomData xmlns:go="http://customooxmlschemas.google.com/" r:id="rId10" roundtripDataChecksum="UAaeGy04WDG9jrSCsOS9M6/XTZRY6N/i2MrVIKpPWcM="/>
    </ext>
  </extLst>
</workbook>
</file>

<file path=xl/sharedStrings.xml><?xml version="1.0" encoding="utf-8"?>
<sst xmlns="http://schemas.openxmlformats.org/spreadsheetml/2006/main" count="302" uniqueCount="282">
  <si>
    <t>ÅR</t>
  </si>
  <si>
    <t>Omförhandlas</t>
  </si>
  <si>
    <t>Debiteringar exkl driftbidrag</t>
  </si>
  <si>
    <t>195 038</t>
  </si>
  <si>
    <t>moms 25%</t>
  </si>
  <si>
    <t>Utg mvs</t>
  </si>
  <si>
    <t>39 008</t>
  </si>
  <si>
    <t>Skuld</t>
  </si>
  <si>
    <t>Ränta på LUP placering</t>
  </si>
  <si>
    <t>räntor</t>
  </si>
  <si>
    <t>156 030</t>
  </si>
  <si>
    <t>amortering</t>
  </si>
  <si>
    <t>år</t>
  </si>
  <si>
    <t>Driftskostnader Kapellet</t>
  </si>
  <si>
    <t>Summa</t>
  </si>
  <si>
    <t>Vinter - snöröjning, halkbekämpning, sopning</t>
  </si>
  <si>
    <t>69 054</t>
  </si>
  <si>
    <t>18 607</t>
  </si>
  <si>
    <t>Sommar - häckklipp, gårdsdagar etc.</t>
  </si>
  <si>
    <t>7 112</t>
  </si>
  <si>
    <t>11 714</t>
  </si>
  <si>
    <t>60 548</t>
  </si>
  <si>
    <t>Fasta utgifter</t>
  </si>
  <si>
    <t>EL</t>
  </si>
  <si>
    <t>8 238</t>
  </si>
  <si>
    <t>8 185</t>
  </si>
  <si>
    <t>13 825</t>
  </si>
  <si>
    <t>Debitering</t>
  </si>
  <si>
    <t>Fastigheter</t>
  </si>
  <si>
    <t>månader</t>
  </si>
  <si>
    <t>Årsbasis</t>
  </si>
  <si>
    <t>Vatten</t>
  </si>
  <si>
    <t>27 028</t>
  </si>
  <si>
    <t>28 186</t>
  </si>
  <si>
    <t>32 315</t>
  </si>
  <si>
    <t>Sophämtning</t>
  </si>
  <si>
    <t>17 320</t>
  </si>
  <si>
    <t>17 050</t>
  </si>
  <si>
    <t>16 377</t>
  </si>
  <si>
    <t>Rörliga utgifter</t>
  </si>
  <si>
    <t>Villaägarna (inkl försäkring)</t>
  </si>
  <si>
    <t>3 600</t>
  </si>
  <si>
    <t>SHB 241118</t>
  </si>
  <si>
    <t>Rörlig</t>
  </si>
  <si>
    <t>1 år</t>
  </si>
  <si>
    <t>2 år</t>
  </si>
  <si>
    <t>Rep &amp; UH</t>
  </si>
  <si>
    <t>14 277</t>
  </si>
  <si>
    <t>35 488</t>
  </si>
  <si>
    <t>Vår ränta</t>
  </si>
  <si>
    <t>PR Slamsugning</t>
  </si>
  <si>
    <t>3 038</t>
  </si>
  <si>
    <t>4 141</t>
  </si>
  <si>
    <t>Snittränta</t>
  </si>
  <si>
    <t>Swedbank</t>
  </si>
  <si>
    <t>1 203</t>
  </si>
  <si>
    <t>1 223</t>
  </si>
  <si>
    <t>Listränta</t>
  </si>
  <si>
    <t>Amortering Avskrivning tak</t>
  </si>
  <si>
    <t>Reserv</t>
  </si>
  <si>
    <t>6 538</t>
  </si>
  <si>
    <t>149 486</t>
  </si>
  <si>
    <t>130 591</t>
  </si>
  <si>
    <t>131 706</t>
  </si>
  <si>
    <t>Ing mvs 20%</t>
  </si>
  <si>
    <t>29 897</t>
  </si>
  <si>
    <t>26 118</t>
  </si>
  <si>
    <t>26 341</t>
  </si>
  <si>
    <t>ekl mvs</t>
  </si>
  <si>
    <t>119 589</t>
  </si>
  <si>
    <t>104 473</t>
  </si>
  <si>
    <t>105 365</t>
  </si>
  <si>
    <t>Räntor</t>
  </si>
  <si>
    <t>4 mån</t>
  </si>
  <si>
    <t>LUP</t>
  </si>
  <si>
    <t>Avsättning LUF</t>
  </si>
  <si>
    <t>(saldo 31 dec 2024 101686 + 100 000 kr tillförs 17300 + 32700)</t>
  </si>
  <si>
    <t>ATT UTDEBITERA</t>
  </si>
  <si>
    <t>Överskott</t>
  </si>
  <si>
    <t>Kartåsen Driftbidrag</t>
  </si>
  <si>
    <t>Behållning på Skattekontot</t>
  </si>
  <si>
    <t>2 601</t>
  </si>
  <si>
    <t>Tillgångar</t>
  </si>
  <si>
    <t>Kassa</t>
  </si>
  <si>
    <t>57 060</t>
  </si>
  <si>
    <t>Fond</t>
  </si>
  <si>
    <t>59 948</t>
  </si>
  <si>
    <t>Fastighet, tak</t>
  </si>
  <si>
    <t>Summa Tillgångar</t>
  </si>
  <si>
    <t>Skulder</t>
  </si>
  <si>
    <t>Lån</t>
  </si>
  <si>
    <t>Eget kapital</t>
  </si>
  <si>
    <t>Summa skulder</t>
  </si>
  <si>
    <t>Uppdaterad november 2024</t>
  </si>
  <si>
    <t>1. Långsiktig UnderhållsPlan (LUP)</t>
  </si>
  <si>
    <t>Byggår 1991</t>
  </si>
  <si>
    <t>SALDO FOND</t>
  </si>
  <si>
    <t>Verksamhet</t>
  </si>
  <si>
    <t>Livslängd</t>
  </si>
  <si>
    <t>Genomförs</t>
  </si>
  <si>
    <t>Kostnad</t>
  </si>
  <si>
    <t>Kostnad/år</t>
  </si>
  <si>
    <t>IB 2025</t>
  </si>
  <si>
    <t>Grönområde</t>
  </si>
  <si>
    <t>Gemensamma förråd mm</t>
  </si>
  <si>
    <t>Fasader</t>
  </si>
  <si>
    <t>Renovering av</t>
  </si>
  <si>
    <t>Cykelförråd &amp; Apparatrum</t>
  </si>
  <si>
    <t>Grönområde &amp; Belysning</t>
  </si>
  <si>
    <t>Lekplats</t>
  </si>
  <si>
    <t>Avsättning 2025</t>
  </si>
  <si>
    <t>Carport, P-platser &amp; Asfalt</t>
  </si>
  <si>
    <t>Driftbidrag  Kartåsen</t>
  </si>
  <si>
    <t>Hängrännor &amp; Stuprör</t>
  </si>
  <si>
    <t>Uttag 2023</t>
  </si>
  <si>
    <t>Yttertak</t>
  </si>
  <si>
    <t>UB 2025</t>
  </si>
  <si>
    <t>Vatten- &amp; Avloppsledningar</t>
  </si>
  <si>
    <t>Dräneringsledningar</t>
  </si>
  <si>
    <t>Avsättning</t>
  </si>
  <si>
    <t>Resultat</t>
  </si>
  <si>
    <t>Ag Skönhet (plantera mera grönt )</t>
  </si>
  <si>
    <t>Plantera Träd och buskar</t>
  </si>
  <si>
    <t>Köpa in trädgårdsmöbel för grillplats</t>
  </si>
  <si>
    <t>behov efter det att sandlådan tagits bort</t>
  </si>
  <si>
    <t>Bygga fast Sopstationen</t>
  </si>
  <si>
    <t>ev hyra grävare kan gräva rabatter!</t>
  </si>
  <si>
    <t>Stänga sandlåda - Gjuta igen hålet.</t>
  </si>
  <si>
    <t>Vi kan använda leplatssand i betongen)</t>
  </si>
  <si>
    <t>Köpa ny sandlåda som kan täckas över efter lek</t>
  </si>
  <si>
    <t>inkl godkänd sandlådesand</t>
  </si>
  <si>
    <t>Balansräkning Samfälligheten 20241231</t>
  </si>
  <si>
    <t>Resultaträkning 2024</t>
  </si>
  <si>
    <t>Samfällighetsavgift</t>
  </si>
  <si>
    <t xml:space="preserve">TILLGÅNGAR </t>
  </si>
  <si>
    <t>SKULDER:</t>
  </si>
  <si>
    <t>Driftbidrag Kartåsen</t>
  </si>
  <si>
    <t>Genererad Ränta Investeringssparkonto</t>
  </si>
  <si>
    <t>KASSA</t>
  </si>
  <si>
    <t>LÅN HANDELSBANKEN</t>
  </si>
  <si>
    <t xml:space="preserve">Totala Intäkter </t>
  </si>
  <si>
    <t>FOND</t>
  </si>
  <si>
    <t>EGET KAPITAL</t>
  </si>
  <si>
    <t>TAK</t>
  </si>
  <si>
    <t>TOTALT</t>
  </si>
  <si>
    <t>Övriga kostnader, gårdsdagar, växter, robot</t>
  </si>
  <si>
    <t>Tak-relaterade kostnader (ex. besiktning, UH)</t>
  </si>
  <si>
    <t>Årets resultat</t>
  </si>
  <si>
    <t>Ränta Taklån</t>
  </si>
  <si>
    <t>Avskrivning Tak-lån (20 år)</t>
  </si>
  <si>
    <t>Årets resultat efter finansiella poster</t>
  </si>
  <si>
    <t>Avsätts till långsiktig underhållsfond</t>
  </si>
  <si>
    <t>Förslag Debiteringslängd 2025 Inbetalas till</t>
  </si>
  <si>
    <t>BG 546-8368</t>
  </si>
  <si>
    <t>Fastighet</t>
  </si>
  <si>
    <t>Almqvist/Mellenthin</t>
  </si>
  <si>
    <t>Sjöstrand/Sandberg*</t>
  </si>
  <si>
    <t>Bohman/Ström</t>
  </si>
  <si>
    <t>Stenhardt</t>
  </si>
  <si>
    <t>Kartåsen**</t>
  </si>
  <si>
    <t>Golin</t>
  </si>
  <si>
    <t>Salih</t>
  </si>
  <si>
    <t>Ståhlsparre***</t>
  </si>
  <si>
    <t>Förfaller</t>
  </si>
  <si>
    <t>A</t>
  </si>
  <si>
    <t>B</t>
  </si>
  <si>
    <t>C</t>
  </si>
  <si>
    <t>D</t>
  </si>
  <si>
    <t>E</t>
  </si>
  <si>
    <t>F</t>
  </si>
  <si>
    <t>G</t>
  </si>
  <si>
    <t>H</t>
  </si>
  <si>
    <t>J</t>
  </si>
  <si>
    <t>SUMMA</t>
  </si>
  <si>
    <t>* 64B -60 kr/mån elkostnad inkl moms</t>
  </si>
  <si>
    <t>Intäkter exkl mvs</t>
  </si>
  <si>
    <t>** Kartåsen utdeb 1350 kr/*mån i driftbidrag inkl moms</t>
  </si>
  <si>
    <t>Driftbidrag</t>
  </si>
  <si>
    <t>***64J -30 kr/mån elkostnad inkl moms</t>
  </si>
  <si>
    <t>övergående intäkt</t>
  </si>
  <si>
    <t>används för konsolidering av LUP</t>
  </si>
  <si>
    <t>Alla föreningsavgifter ovan är inkl moms</t>
  </si>
  <si>
    <t>Inbetalning av föreningsavgifter märks enligt exempel: 64Ajan, 64Afeb etc.</t>
  </si>
  <si>
    <t>Anläggning: Kapellvägen 64 - 735999120006336739 (Elnät,Elhandel)</t>
  </si>
  <si>
    <t>Månad</t>
  </si>
  <si>
    <t>År 2022 (kWh)</t>
  </si>
  <si>
    <t>År 2023 (kWh)</t>
  </si>
  <si>
    <t>År 2024 (kWh)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</si>
  <si>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</si>
  <si>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</si>
  <si>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</si>
  <si>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</si>
  <si>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</si>
  <si>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</si>
  <si>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</si>
  <si>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</si>
  <si>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</si>
  <si>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</si>
  <si>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</si>
  <si>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</si>
  <si>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Min:</t>
  </si>
  <si>
    <t>Medel:</t>
  </si>
  <si>
    <t>Totalt</t>
  </si>
  <si>
    <t>Fast avgift i kr</t>
  </si>
  <si>
    <t>Beräknad årsförbr</t>
  </si>
  <si>
    <t>kwh</t>
  </si>
  <si>
    <t xml:space="preserve">Rörligt pris </t>
  </si>
  <si>
    <t>nov 68 öre</t>
  </si>
  <si>
    <t>räknat med 1 kr</t>
  </si>
  <si>
    <t>Budgterad kostnad</t>
  </si>
  <si>
    <t>Tabell från Villaägaren</t>
  </si>
  <si>
    <t>Avfall &amp; Återvinning</t>
  </si>
  <si>
    <t>antal volym</t>
  </si>
  <si>
    <t>exkl mvs</t>
  </si>
  <si>
    <t>inkl mvs</t>
  </si>
  <si>
    <t>Hur mycket höjs taxan 2025?</t>
  </si>
  <si>
    <t>Rörlig avgift</t>
  </si>
  <si>
    <t>hushåll</t>
  </si>
  <si>
    <t>Skövde kommuns kommunfullmäktige beslutade den 28 oktober 2024 att höja brukningsavgifterna med 25 % från och med 1 januari 2025, förutom mätarstorleken 1 st Q3 4 som höjs 50 %.</t>
  </si>
  <si>
    <t>Den rörliga avgiften beräknas per kubikmeter levererat dricksvatten och täcker de rörliga kostnaderna för dricksvattenproduktion och avloppshantering.</t>
  </si>
  <si>
    <t>Avgifter 2025</t>
  </si>
  <si>
    <t>Material</t>
  </si>
  <si>
    <t>Intervall</t>
  </si>
  <si>
    <t>kärl</t>
  </si>
  <si>
    <t>Rörlig avgift </t>
  </si>
  <si>
    <t>utan moms</t>
  </si>
  <si>
    <t>med moms</t>
  </si>
  <si>
    <t>Rör/ledningar</t>
  </si>
  <si>
    <t>Justeringarna gäller både den fasta grundavgiften och den rörliga förbrukningsavgiften.</t>
  </si>
  <si>
    <t>Vattenförsörjning (V)</t>
  </si>
  <si>
    <t>Värmekulvert</t>
  </si>
  <si>
    <t>Anläggningsavgiften förblir oförändrad.</t>
  </si>
  <si>
    <t>Spillvattenavlopp </t>
  </si>
  <si>
    <t>Värmemängdsmätare</t>
  </si>
  <si>
    <t>VA- och dagvatteledningar</t>
  </si>
  <si>
    <t>Skövde energi</t>
  </si>
  <si>
    <t>el</t>
  </si>
  <si>
    <t>El</t>
  </si>
  <si>
    <t>Fast pris 3 år 2024-10-31 58,8 73,5</t>
  </si>
  <si>
    <t>Elledningar, centraler</t>
  </si>
  <si>
    <t>Exteriörbelysning</t>
  </si>
  <si>
    <t>Kabel-tv</t>
  </si>
  <si>
    <t>15-20</t>
  </si>
  <si>
    <t>Mark</t>
  </si>
  <si>
    <t>vatten kbm</t>
  </si>
  <si>
    <t xml:space="preserve">§ 12 Bebyggd fastighet </t>
  </si>
  <si>
    <t>Gräs, kompletteringssådd</t>
  </si>
  <si>
    <t>Q3</t>
  </si>
  <si>
    <t>fast avgift</t>
  </si>
  <si>
    <t xml:space="preserve">12.1 För bebyggd fastighet ska brukningsavgift betalas. </t>
  </si>
  <si>
    <t>Asfalt</t>
  </si>
  <si>
    <t>Avgift utgår per fastighet med: a) Grundavgift per år utan moms med moms</t>
  </si>
  <si>
    <t>Linjemarkering</t>
  </si>
  <si>
    <t>Grus</t>
  </si>
  <si>
    <t xml:space="preserve">Kärl 140 liter för matavfall Hämtningsintervall </t>
  </si>
  <si>
    <t>Brunnar, slamsugning</t>
  </si>
  <si>
    <t>Hämtningsavgift (kr/kärl och år)</t>
  </si>
  <si>
    <t>1 gång/vecka 2 100 kr</t>
  </si>
  <si>
    <t>Lekutrustning, byte</t>
  </si>
  <si>
    <t>Lekutrustning, målning</t>
  </si>
  <si>
    <t>Abonnemang för tömning av restavfall vid flerbostadshus</t>
  </si>
  <si>
    <t>Leksand, byte</t>
  </si>
  <si>
    <t xml:space="preserve">Kärl 240 liter </t>
  </si>
  <si>
    <t>1  gång/vecka  4 620 kr</t>
  </si>
  <si>
    <t>Stängsel</t>
  </si>
  <si>
    <t>Träplank, målning</t>
  </si>
  <si>
    <t>Byggnad</t>
  </si>
  <si>
    <t>Takpannor</t>
  </si>
  <si>
    <t>30-</t>
  </si>
  <si>
    <t>Takpapp</t>
  </si>
  <si>
    <t>20-</t>
  </si>
  <si>
    <t>Plåttak</t>
  </si>
  <si>
    <t>35-</t>
  </si>
  <si>
    <t>Stuprör, hängrännor</t>
  </si>
  <si>
    <t>25-</t>
  </si>
  <si>
    <t>Målning</t>
  </si>
  <si>
    <t>Värme</t>
  </si>
  <si>
    <t>Värmepanna, 50–2000 kWh</t>
  </si>
  <si>
    <t>Bergvärmepump</t>
  </si>
  <si>
    <t>20-25</t>
  </si>
  <si>
    <t>Cirkulationspump</t>
  </si>
  <si>
    <t>Värmeväxlare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</si>
</sst>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,##0\ &quot;kr&quot;"/>
    <numFmt numFmtId="165" formatCode="#,##0\ &quot;kr&quot;;[Red]\-#,##0\ &quot;kr&quot;"/>
    <numFmt numFmtId="166" formatCode="yyyy\-mm\-dd"/>
    <numFmt numFmtId="167" formatCode="#,##0.00\ &quot;kr&quot;;[Red]\-#,##0.00\ &quot;kr&quot;"/>
    <numFmt numFmtId="168" formatCode="#,##0.00\ &quot;kr&quot;"/>
  </numFmts>
  <fonts count="51">
    <font>
      <sz val="11.0"/>
      <color theme="1"/>
      <name val="Aptos Narrow"/>
      <scheme val="minor"/>
    </font>
    <font>
      <b/>
      <sz val="14.0"/>
      <color theme="1"/>
      <name val="Arial"/>
    </font>
    <font>
      <b/>
      <sz val="11.0"/>
      <color theme="1"/>
      <name val="Arial"/>
    </font>
    <font>
      <sz val="11.0"/>
      <color theme="1"/>
      <name val="Aptos Narrow"/>
    </font>
    <font>
      <sz val="10.0"/>
      <color theme="1"/>
      <name val="Arial"/>
    </font>
    <font>
      <b/>
      <sz val="10.0"/>
      <color theme="1"/>
      <name val="Arial"/>
    </font>
    <font>
      <b/>
      <i/>
      <u/>
      <sz val="10.0"/>
      <color theme="1"/>
      <name val="Arial"/>
    </font>
    <font>
      <b/>
      <sz val="12.0"/>
      <color theme="1"/>
      <name val="Aptos Narrow"/>
    </font>
    <font>
      <color theme="1"/>
      <name val="Aptos Narrow"/>
      <scheme val="minor"/>
    </font>
    <font>
      <sz val="12.0"/>
      <color theme="1"/>
      <name val="Aptos"/>
    </font>
    <font>
      <b/>
      <sz val="11.0"/>
      <color theme="1"/>
      <name val="Aptos Narrow"/>
    </font>
    <font>
      <b/>
      <sz val="14.0"/>
      <color rgb="FF000000"/>
      <name val="Calibri"/>
    </font>
    <font>
      <b/>
      <sz val="14.0"/>
      <color theme="1"/>
      <name val="Calibri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rgb="FF38761D"/>
      <name val="Arial"/>
    </font>
    <font>
      <sz val="10.0"/>
      <color rgb="FF000000"/>
      <name val="Roboto"/>
    </font>
    <font>
      <sz val="11.0"/>
      <color theme="1"/>
      <name val="Arial"/>
    </font>
    <font>
      <sz val="11.0"/>
      <color rgb="FF000000"/>
      <name val="Arial"/>
    </font>
    <font>
      <sz val="10.0"/>
      <color rgb="FF000000"/>
      <name val="Arial"/>
    </font>
    <font>
      <b/>
      <sz val="10.0"/>
      <color rgb="FF000000"/>
      <name val="Arial"/>
    </font>
    <font>
      <sz val="10.0"/>
      <color rgb="FF00B050"/>
      <name val="Arial"/>
    </font>
    <font>
      <b/>
      <sz val="10.0"/>
      <color rgb="FF00FF00"/>
      <name val="Arial"/>
    </font>
    <font>
      <b/>
      <sz val="14.0"/>
      <color rgb="FF000000"/>
      <name val="Arial"/>
    </font>
    <font>
      <sz val="10.0"/>
      <color rgb="FFFF9900"/>
      <name val="Arial"/>
    </font>
    <font>
      <b/>
      <sz val="12.0"/>
      <color rgb="FF9900FF"/>
      <name val="Arial"/>
    </font>
    <font>
      <sz val="10.0"/>
      <color theme="7"/>
      <name val="Arial"/>
    </font>
    <font>
      <b/>
      <sz val="12.0"/>
      <color theme="1"/>
      <name val="Arial"/>
    </font>
    <font>
      <sz val="11.0"/>
      <color rgb="FF0070C0"/>
      <name val="Aptos Narrow"/>
    </font>
    <font>
      <u/>
      <sz val="11.0"/>
      <color theme="1"/>
      <name val="Aptos Narrow"/>
    </font>
    <font>
      <sz val="11.0"/>
      <color rgb="FFFF0000"/>
      <name val="Aptos Narrow"/>
    </font>
    <font>
      <b/>
      <sz val="20.0"/>
      <color theme="1"/>
      <name val="Aptos Narrow"/>
    </font>
    <font>
      <sz val="20.0"/>
      <color theme="1"/>
      <name val="Aptos Narrow"/>
    </font>
    <font>
      <b/>
      <sz val="14.0"/>
      <color theme="1"/>
      <name val="Aptos Narrow"/>
    </font>
    <font>
      <sz val="14.0"/>
      <color theme="1"/>
      <name val="Aptos Narrow"/>
    </font>
    <font>
      <b/>
      <sz val="14.0"/>
      <color rgb="FFC00000"/>
      <name val="Aptos Narrow"/>
    </font>
    <font>
      <sz val="14.0"/>
      <color theme="1"/>
      <name val="Calibri"/>
    </font>
    <font>
      <sz val="20.0"/>
      <color theme="1"/>
      <name val="Arial"/>
    </font>
    <font>
      <strike/>
      <sz val="20.0"/>
      <color theme="1"/>
      <name val="Aptos Narrow"/>
    </font>
    <font>
      <b/>
      <sz val="20.0"/>
      <color rgb="FF0C0C0C"/>
      <name val="Aptos Narrow"/>
    </font>
    <font>
      <b/>
      <i/>
      <u/>
      <sz val="14.0"/>
      <color theme="1"/>
      <name val="Aptos Narrow"/>
    </font>
    <font>
      <b/>
      <sz val="12.0"/>
      <color rgb="FFC00000"/>
      <name val="Aptos Narrow"/>
    </font>
    <font>
      <b/>
      <sz val="14.0"/>
      <color rgb="FF548135"/>
      <name val="Aptos Narrow"/>
    </font>
    <font>
      <u/>
      <sz val="11.0"/>
      <color theme="10"/>
      <name val="Aptos Narrow"/>
    </font>
    <font>
      <sz val="12.0"/>
      <color rgb="FF111111"/>
      <name val="Source Sans Pro"/>
    </font>
    <font>
      <b/>
      <sz val="8.0"/>
      <color rgb="FF111111"/>
      <name val="Source Sans Pro"/>
    </font>
    <font>
      <b/>
      <sz val="12.0"/>
      <color theme="1"/>
      <name val="Times New Roman"/>
    </font>
    <font>
      <sz val="12.0"/>
      <color theme="1"/>
      <name val="Times New Roman"/>
    </font>
    <font>
      <sz val="8.0"/>
      <color rgb="FF111111"/>
      <name val="Source Sans Pro"/>
    </font>
    <font>
      <b/>
      <sz val="13.0"/>
      <color rgb="FFFFFFFF"/>
      <name val="Source Sans Pro"/>
    </font>
    <font>
      <sz val="13.0"/>
      <color rgb="FF111111"/>
      <name val="Source Sans Pro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4A4A49"/>
        <bgColor rgb="FF4A4A49"/>
      </patternFill>
    </fill>
    <fill>
      <patternFill patternType="solid">
        <fgColor rgb="FFF9F9F9"/>
        <bgColor rgb="FFF9F9F9"/>
      </patternFill>
    </fill>
  </fills>
  <borders count="54">
    <border/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</border>
    <border>
      <left style="medium">
        <color rgb="FFCCCCCC"/>
      </left>
      <top style="medium">
        <color rgb="FF000000"/>
      </top>
      <bottom style="medium">
        <color rgb="FFCCCCCC"/>
      </bottom>
    </border>
    <border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top style="medium">
        <color rgb="FFCCCCCC"/>
      </top>
      <bottom style="medium">
        <color rgb="FFCCCCCC"/>
      </bottom>
    </border>
    <border>
      <left style="medium">
        <color rgb="FF000000"/>
      </left>
      <right style="medium">
        <color rgb="FFCCCCCC"/>
      </right>
      <top style="medium">
        <color rgb="FFCCCCCC"/>
      </top>
    </border>
    <border>
      <right style="medium">
        <color rgb="FFCCCCCC"/>
      </right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double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</border>
    <border>
      <left style="medium">
        <color rgb="FFCCCCCC"/>
      </lef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top style="medium">
        <color rgb="FFCCCCCC"/>
      </top>
    </border>
    <border>
      <left style="medium">
        <color rgb="FFCCCCCC"/>
      </left>
      <right style="medium">
        <color rgb="FFCCCCCC"/>
      </right>
      <bottom style="medium">
        <color rgb="FFCCCCCC"/>
      </bottom>
    </border>
    <border>
      <left style="medium">
        <color rgb="FFCCCCCC"/>
      </left>
      <right style="medium">
        <color rgb="FFCCCCCC"/>
      </right>
    </border>
    <border>
      <left style="medium">
        <color rgb="FFCCCCCC"/>
      </left>
      <right style="medium">
        <color rgb="FFCCCCCC"/>
      </right>
      <top style="medium">
        <color rgb="FFCCCCCC"/>
      </top>
      <bottom/>
    </border>
    <border>
      <left/>
      <right/>
      <top/>
      <bottom/>
    </border>
    <border>
      <left/>
      <right style="medium">
        <color rgb="FFCCCCCC"/>
      </right>
      <top style="medium">
        <color rgb="FFCCCCCC"/>
      </top>
      <bottom style="double">
        <color rgb="FF000000"/>
      </bottom>
    </border>
    <border>
      <left style="medium">
        <color rgb="FFCCCCCC"/>
      </left>
      <right style="medium">
        <color rgb="FFCCCCCC"/>
      </right>
      <bottom style="double">
        <color rgb="FF000000"/>
      </bottom>
    </border>
    <border>
      <left style="thick">
        <color rgb="FF000000"/>
      </left>
      <right/>
      <top style="thick">
        <color rgb="FF000000"/>
      </top>
      <bottom style="thick">
        <color rgb="FF000000"/>
      </bottom>
    </border>
    <border>
      <left/>
      <right/>
      <top style="thick">
        <color rgb="FF000000"/>
      </top>
      <bottom style="thick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/>
      <top/>
      <bottom/>
    </border>
    <border>
      <left style="medium">
        <color rgb="FF000000"/>
      </left>
      <right/>
      <top/>
      <bottom/>
    </border>
    <border>
      <left/>
      <right style="thick">
        <color rgb="FF000000"/>
      </right>
      <top/>
      <bottom/>
    </border>
    <border>
      <left style="thick">
        <color rgb="FF000000"/>
      </left>
      <right/>
      <top/>
      <bottom style="thick">
        <color rgb="FF000000"/>
      </bottom>
    </border>
    <border>
      <left/>
      <right/>
      <top/>
      <bottom style="thick">
        <color rgb="FF000000"/>
      </bottom>
    </border>
    <border>
      <left/>
      <right style="thick">
        <color rgb="FF000000"/>
      </right>
      <top/>
      <bottom style="thick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right/>
      <top style="thick">
        <color rgb="FF000000"/>
      </top>
      <bottom/>
    </border>
    <border>
      <left/>
      <right/>
      <top style="thick">
        <color rgb="FF000000"/>
      </top>
      <bottom/>
    </border>
    <border>
      <left style="thick">
        <color rgb="FF000000"/>
      </left>
      <right style="thick">
        <color rgb="FF000000"/>
      </right>
      <top style="thick">
        <color rgb="FF000000"/>
      </top>
      <bottom/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0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1" fillId="2" fontId="2" numFmtId="0" xfId="0" applyAlignment="1" applyBorder="1" applyFont="1">
      <alignment horizontal="right" shrinkToFit="0" wrapText="1"/>
    </xf>
    <xf borderId="1" fillId="0" fontId="3" numFmtId="0" xfId="0" applyAlignment="1" applyBorder="1" applyFont="1">
      <alignment shrinkToFit="0" wrapText="1"/>
    </xf>
    <xf borderId="2" fillId="0" fontId="3" numFmtId="0" xfId="0" applyAlignment="1" applyBorder="1" applyFont="1">
      <alignment shrinkToFit="0" wrapText="1"/>
    </xf>
    <xf borderId="3" fillId="0" fontId="4" numFmtId="0" xfId="0" applyAlignment="1" applyBorder="1" applyFont="1">
      <alignment shrinkToFit="0" wrapText="1"/>
    </xf>
    <xf borderId="3" fillId="0" fontId="4" numFmtId="14" xfId="0" applyAlignment="1" applyBorder="1" applyFont="1" applyNumberFormat="1">
      <alignment shrinkToFit="0" wrapText="1"/>
    </xf>
    <xf borderId="4" fillId="0" fontId="3" numFmtId="14" xfId="0" applyAlignment="1" applyBorder="1" applyFont="1" applyNumberFormat="1">
      <alignment shrinkToFit="0" wrapText="1"/>
    </xf>
    <xf borderId="2" fillId="0" fontId="3" numFmtId="14" xfId="0" applyAlignment="1" applyBorder="1" applyFont="1" applyNumberFormat="1">
      <alignment shrinkToFit="0" wrapText="1"/>
    </xf>
    <xf borderId="5" fillId="0" fontId="3" numFmtId="0" xfId="0" applyAlignment="1" applyBorder="1" applyFont="1">
      <alignment shrinkToFit="0" wrapText="1"/>
    </xf>
    <xf borderId="1" fillId="2" fontId="5" numFmtId="0" xfId="0" applyAlignment="1" applyBorder="1" applyFont="1">
      <alignment shrinkToFit="0" wrapText="1"/>
    </xf>
    <xf borderId="1" fillId="2" fontId="2" numFmtId="3" xfId="0" applyAlignment="1" applyBorder="1" applyFont="1" applyNumberFormat="1">
      <alignment horizontal="right" shrinkToFit="0" wrapText="1"/>
    </xf>
    <xf borderId="1" fillId="0" fontId="2" numFmtId="3" xfId="0" applyAlignment="1" applyBorder="1" applyFont="1" applyNumberFormat="1">
      <alignment horizontal="right" shrinkToFit="0" wrapText="1"/>
    </xf>
    <xf borderId="1" fillId="0" fontId="4" numFmtId="0" xfId="0" applyAlignment="1" applyBorder="1" applyFont="1">
      <alignment shrinkToFit="0" wrapText="1"/>
    </xf>
    <xf borderId="1" fillId="3" fontId="4" numFmtId="10" xfId="0" applyAlignment="1" applyBorder="1" applyFill="1" applyFont="1" applyNumberFormat="1">
      <alignment horizontal="right" readingOrder="0" shrinkToFit="0" wrapText="1"/>
    </xf>
    <xf borderId="1" fillId="3" fontId="4" numFmtId="10" xfId="0" applyAlignment="1" applyBorder="1" applyFont="1" applyNumberFormat="1">
      <alignment horizontal="right" shrinkToFit="0" wrapText="1"/>
    </xf>
    <xf borderId="2" fillId="3" fontId="4" numFmtId="10" xfId="0" applyAlignment="1" applyBorder="1" applyFont="1" applyNumberFormat="1">
      <alignment horizontal="right" shrinkToFit="0" wrapText="1"/>
    </xf>
    <xf borderId="1" fillId="2" fontId="4" numFmtId="3" xfId="0" applyAlignment="1" applyBorder="1" applyFont="1" applyNumberFormat="1">
      <alignment horizontal="right" shrinkToFit="0" wrapText="1"/>
    </xf>
    <xf borderId="1" fillId="2" fontId="4" numFmtId="0" xfId="0" applyAlignment="1" applyBorder="1" applyFont="1">
      <alignment horizontal="right" shrinkToFit="0" wrapText="1"/>
    </xf>
    <xf borderId="1" fillId="0" fontId="3" numFmtId="3" xfId="0" applyAlignment="1" applyBorder="1" applyFont="1" applyNumberFormat="1">
      <alignment shrinkToFit="0" wrapText="1"/>
    </xf>
    <xf borderId="1" fillId="0" fontId="4" numFmtId="3" xfId="0" applyAlignment="1" applyBorder="1" applyFont="1" applyNumberFormat="1">
      <alignment horizontal="right" shrinkToFit="0" wrapText="1"/>
    </xf>
    <xf borderId="6" fillId="0" fontId="3" numFmtId="3" xfId="0" applyAlignment="1" applyBorder="1" applyFont="1" applyNumberFormat="1">
      <alignment shrinkToFit="0" wrapText="1"/>
    </xf>
    <xf borderId="2" fillId="0" fontId="3" numFmtId="3" xfId="0" applyAlignment="1" applyBorder="1" applyFont="1" applyNumberFormat="1">
      <alignment shrinkToFit="0" wrapText="1"/>
    </xf>
    <xf borderId="7" fillId="0" fontId="3" numFmtId="164" xfId="0" applyAlignment="1" applyBorder="1" applyFont="1" applyNumberFormat="1">
      <alignment shrinkToFit="0" wrapText="1"/>
    </xf>
    <xf borderId="1" fillId="0" fontId="3" numFmtId="164" xfId="0" applyAlignment="1" applyBorder="1" applyFont="1" applyNumberFormat="1">
      <alignment shrinkToFit="0" wrapText="1"/>
    </xf>
    <xf borderId="8" fillId="0" fontId="3" numFmtId="164" xfId="0" applyAlignment="1" applyBorder="1" applyFont="1" applyNumberFormat="1">
      <alignment shrinkToFit="0" wrapText="1"/>
    </xf>
    <xf borderId="1" fillId="2" fontId="3" numFmtId="0" xfId="0" applyAlignment="1" applyBorder="1" applyFont="1">
      <alignment shrinkToFit="0" wrapText="1"/>
    </xf>
    <xf borderId="9" fillId="0" fontId="4" numFmtId="3" xfId="0" applyAlignment="1" applyBorder="1" applyFont="1" applyNumberFormat="1">
      <alignment horizontal="right" shrinkToFit="0" wrapText="1"/>
    </xf>
    <xf borderId="1" fillId="0" fontId="4" numFmtId="1" xfId="0" applyAlignment="1" applyBorder="1" applyFont="1" applyNumberFormat="1">
      <alignment horizontal="right" shrinkToFit="0" wrapText="1"/>
    </xf>
    <xf borderId="6" fillId="0" fontId="4" numFmtId="0" xfId="0" applyAlignment="1" applyBorder="1" applyFont="1">
      <alignment shrinkToFit="0" wrapText="1"/>
    </xf>
    <xf borderId="1" fillId="0" fontId="4" numFmtId="0" xfId="0" applyAlignment="1" applyBorder="1" applyFont="1">
      <alignment horizontal="right" shrinkToFit="0" wrapText="1"/>
    </xf>
    <xf borderId="10" fillId="0" fontId="3" numFmtId="3" xfId="0" applyAlignment="1" applyBorder="1" applyFont="1" applyNumberFormat="1">
      <alignment shrinkToFit="0" wrapText="1"/>
    </xf>
    <xf borderId="1" fillId="2" fontId="3" numFmtId="3" xfId="0" applyAlignment="1" applyBorder="1" applyFont="1" applyNumberFormat="1">
      <alignment shrinkToFit="0" wrapText="1"/>
    </xf>
    <xf borderId="11" fillId="0" fontId="4" numFmtId="0" xfId="0" applyAlignment="1" applyBorder="1" applyFont="1">
      <alignment shrinkToFit="0" wrapText="1"/>
    </xf>
    <xf borderId="11" fillId="0" fontId="4" numFmtId="3" xfId="0" applyAlignment="1" applyBorder="1" applyFont="1" applyNumberFormat="1">
      <alignment horizontal="right" shrinkToFit="0" wrapText="1"/>
    </xf>
    <xf borderId="11" fillId="0" fontId="3" numFmtId="0" xfId="0" applyAlignment="1" applyBorder="1" applyFont="1">
      <alignment shrinkToFit="0" wrapText="1"/>
    </xf>
    <xf borderId="12" fillId="0" fontId="3" numFmtId="0" xfId="0" applyAlignment="1" applyBorder="1" applyFont="1">
      <alignment shrinkToFit="0" wrapText="1"/>
    </xf>
    <xf borderId="13" fillId="0" fontId="3" numFmtId="0" xfId="0" applyAlignment="1" applyBorder="1" applyFont="1">
      <alignment shrinkToFit="0" wrapText="1"/>
    </xf>
    <xf borderId="14" fillId="0" fontId="3" numFmtId="164" xfId="0" applyAlignment="1" applyBorder="1" applyFont="1" applyNumberFormat="1">
      <alignment shrinkToFit="0" wrapText="1"/>
    </xf>
    <xf borderId="0" fillId="0" fontId="3" numFmtId="164" xfId="0" applyAlignment="1" applyFont="1" applyNumberFormat="1">
      <alignment shrinkToFit="0" wrapText="1"/>
    </xf>
    <xf borderId="1" fillId="2" fontId="4" numFmtId="0" xfId="0" applyAlignment="1" applyBorder="1" applyFont="1">
      <alignment shrinkToFit="0" wrapText="1"/>
    </xf>
    <xf borderId="15" fillId="0" fontId="3" numFmtId="0" xfId="0" applyAlignment="1" applyBorder="1" applyFont="1">
      <alignment shrinkToFit="0" wrapText="1"/>
    </xf>
    <xf borderId="8" fillId="0" fontId="3" numFmtId="0" xfId="0" applyAlignment="1" applyBorder="1" applyFont="1">
      <alignment shrinkToFit="0" wrapText="1"/>
    </xf>
    <xf borderId="16" fillId="0" fontId="3" numFmtId="0" xfId="0" applyAlignment="1" applyBorder="1" applyFont="1">
      <alignment shrinkToFit="0" wrapText="1"/>
    </xf>
    <xf borderId="1" fillId="2" fontId="6" numFmtId="0" xfId="0" applyAlignment="1" applyBorder="1" applyFont="1">
      <alignment shrinkToFit="0" wrapText="1"/>
    </xf>
    <xf borderId="1" fillId="0" fontId="7" numFmtId="164" xfId="0" applyAlignment="1" applyBorder="1" applyFont="1" applyNumberFormat="1">
      <alignment shrinkToFit="0" wrapText="1"/>
    </xf>
    <xf borderId="0" fillId="0" fontId="8" numFmtId="0" xfId="0" applyFont="1"/>
    <xf borderId="11" fillId="2" fontId="4" numFmtId="0" xfId="0" applyAlignment="1" applyBorder="1" applyFont="1">
      <alignment shrinkToFit="0" wrapText="1"/>
    </xf>
    <xf borderId="11" fillId="2" fontId="3" numFmtId="3" xfId="0" applyAlignment="1" applyBorder="1" applyFont="1" applyNumberFormat="1">
      <alignment shrinkToFit="0" wrapText="1"/>
    </xf>
    <xf borderId="11" fillId="2" fontId="3" numFmtId="0" xfId="0" applyAlignment="1" applyBorder="1" applyFont="1">
      <alignment shrinkToFit="0" wrapText="1"/>
    </xf>
    <xf borderId="11" fillId="2" fontId="4" numFmtId="0" xfId="0" applyAlignment="1" applyBorder="1" applyFont="1">
      <alignment horizontal="right" shrinkToFit="0" wrapText="1"/>
    </xf>
    <xf borderId="17" fillId="2" fontId="4" numFmtId="0" xfId="0" applyAlignment="1" applyBorder="1" applyFont="1">
      <alignment shrinkToFit="0" wrapText="1"/>
    </xf>
    <xf borderId="17" fillId="2" fontId="4" numFmtId="3" xfId="0" applyAlignment="1" applyBorder="1" applyFont="1" applyNumberFormat="1">
      <alignment horizontal="right" shrinkToFit="0" wrapText="1"/>
    </xf>
    <xf borderId="17" fillId="2" fontId="4" numFmtId="0" xfId="0" applyAlignment="1" applyBorder="1" applyFont="1">
      <alignment horizontal="right" shrinkToFit="0" wrapText="1"/>
    </xf>
    <xf borderId="18" fillId="2" fontId="4" numFmtId="0" xfId="0" applyAlignment="1" applyBorder="1" applyFont="1">
      <alignment shrinkToFit="0" wrapText="1"/>
    </xf>
    <xf borderId="18" fillId="2" fontId="2" numFmtId="3" xfId="0" applyAlignment="1" applyBorder="1" applyFont="1" applyNumberFormat="1">
      <alignment horizontal="right" shrinkToFit="0" wrapText="1"/>
    </xf>
    <xf borderId="19" fillId="2" fontId="2" numFmtId="0" xfId="0" applyAlignment="1" applyBorder="1" applyFont="1">
      <alignment horizontal="right" shrinkToFit="0" wrapText="1"/>
    </xf>
    <xf borderId="9" fillId="2" fontId="2" numFmtId="0" xfId="0" applyAlignment="1" applyBorder="1" applyFont="1">
      <alignment horizontal="right" shrinkToFit="0" wrapText="1"/>
    </xf>
    <xf borderId="20" fillId="0" fontId="4" numFmtId="0" xfId="0" applyAlignment="1" applyBorder="1" applyFont="1">
      <alignment shrinkToFit="0" wrapText="1"/>
    </xf>
    <xf borderId="20" fillId="0" fontId="4" numFmtId="3" xfId="0" applyAlignment="1" applyBorder="1" applyFont="1" applyNumberFormat="1">
      <alignment horizontal="right" shrinkToFit="0" wrapText="1"/>
    </xf>
    <xf borderId="15" fillId="0" fontId="4" numFmtId="0" xfId="0" applyAlignment="1" applyBorder="1" applyFont="1">
      <alignment shrinkToFit="0" wrapText="1"/>
    </xf>
    <xf borderId="15" fillId="0" fontId="4" numFmtId="3" xfId="0" applyAlignment="1" applyBorder="1" applyFont="1" applyNumberFormat="1">
      <alignment horizontal="right" shrinkToFit="0" wrapText="1"/>
    </xf>
    <xf borderId="15" fillId="0" fontId="4" numFmtId="0" xfId="0" applyAlignment="1" applyBorder="1" applyFont="1">
      <alignment horizontal="right" shrinkToFit="0" wrapText="1"/>
    </xf>
    <xf borderId="0" fillId="0" fontId="9" numFmtId="0" xfId="0" applyFont="1"/>
    <xf borderId="1" fillId="3" fontId="10" numFmtId="0" xfId="0" applyAlignment="1" applyBorder="1" applyFont="1">
      <alignment shrinkToFit="0" wrapText="1"/>
    </xf>
    <xf borderId="1" fillId="3" fontId="7" numFmtId="3" xfId="0" applyAlignment="1" applyBorder="1" applyFont="1" applyNumberFormat="1">
      <alignment shrinkToFit="0" wrapText="1"/>
    </xf>
    <xf borderId="9" fillId="0" fontId="4" numFmtId="0" xfId="0" applyAlignment="1" applyBorder="1" applyFont="1">
      <alignment shrinkToFit="0" wrapText="1"/>
    </xf>
    <xf borderId="9" fillId="0" fontId="3" numFmtId="3" xfId="0" applyAlignment="1" applyBorder="1" applyFont="1" applyNumberFormat="1">
      <alignment shrinkToFit="0" wrapText="1"/>
    </xf>
    <xf borderId="9" fillId="0" fontId="4" numFmtId="0" xfId="0" applyAlignment="1" applyBorder="1" applyFont="1">
      <alignment horizontal="right" shrinkToFit="0" wrapText="1"/>
    </xf>
    <xf borderId="9" fillId="2" fontId="4" numFmtId="0" xfId="0" applyAlignment="1" applyBorder="1" applyFont="1">
      <alignment horizontal="right" shrinkToFit="0" wrapText="1"/>
    </xf>
    <xf borderId="9" fillId="0" fontId="3" numFmtId="0" xfId="0" applyAlignment="1" applyBorder="1" applyFont="1">
      <alignment shrinkToFit="0" wrapText="1"/>
    </xf>
    <xf borderId="1" fillId="0" fontId="5" numFmtId="0" xfId="0" applyAlignment="1" applyBorder="1" applyFont="1">
      <alignment shrinkToFit="0" wrapText="1"/>
    </xf>
    <xf borderId="9" fillId="2" fontId="3" numFmtId="0" xfId="0" applyAlignment="1" applyBorder="1" applyFont="1">
      <alignment shrinkToFit="0" wrapText="1"/>
    </xf>
    <xf borderId="18" fillId="4" fontId="3" numFmtId="0" xfId="0" applyBorder="1" applyFill="1" applyFont="1"/>
    <xf borderId="21" fillId="4" fontId="11" numFmtId="0" xfId="0" applyBorder="1" applyFont="1"/>
    <xf borderId="22" fillId="4" fontId="4" numFmtId="0" xfId="0" applyBorder="1" applyFont="1"/>
    <xf borderId="22" fillId="4" fontId="12" numFmtId="0" xfId="0" applyBorder="1" applyFont="1"/>
    <xf borderId="23" fillId="4" fontId="4" numFmtId="0" xfId="0" applyBorder="1" applyFont="1"/>
    <xf borderId="24" fillId="4" fontId="12" numFmtId="0" xfId="0" applyBorder="1" applyFont="1"/>
    <xf borderId="25" fillId="4" fontId="13" numFmtId="0" xfId="0" applyBorder="1" applyFont="1"/>
    <xf borderId="25" fillId="4" fontId="5" numFmtId="0" xfId="0" applyBorder="1" applyFont="1"/>
    <xf borderId="25" fillId="4" fontId="14" numFmtId="0" xfId="0" applyBorder="1" applyFont="1"/>
    <xf borderId="26" fillId="4" fontId="5" numFmtId="0" xfId="0" applyBorder="1" applyFont="1"/>
    <xf borderId="0" fillId="0" fontId="3" numFmtId="4" xfId="0" applyFont="1" applyNumberFormat="1"/>
    <xf borderId="26" fillId="4" fontId="15" numFmtId="0" xfId="0" applyBorder="1" applyFont="1"/>
    <xf borderId="27" fillId="4" fontId="16" numFmtId="0" xfId="0" applyBorder="1" applyFont="1"/>
    <xf borderId="18" fillId="4" fontId="17" numFmtId="3" xfId="0" applyAlignment="1" applyBorder="1" applyFont="1" applyNumberFormat="1">
      <alignment horizontal="center"/>
    </xf>
    <xf borderId="18" fillId="4" fontId="17" numFmtId="0" xfId="0" applyAlignment="1" applyBorder="1" applyFont="1">
      <alignment horizontal="center"/>
    </xf>
    <xf borderId="18" fillId="4" fontId="17" numFmtId="3" xfId="0" applyAlignment="1" applyBorder="1" applyFont="1" applyNumberFormat="1">
      <alignment horizontal="right"/>
    </xf>
    <xf borderId="28" fillId="4" fontId="17" numFmtId="3" xfId="0" applyAlignment="1" applyBorder="1" applyFont="1" applyNumberFormat="1">
      <alignment horizontal="right"/>
    </xf>
    <xf borderId="18" fillId="4" fontId="4" numFmtId="0" xfId="0" applyBorder="1" applyFont="1"/>
    <xf borderId="18" fillId="4" fontId="18" numFmtId="3" xfId="0" applyAlignment="1" applyBorder="1" applyFont="1" applyNumberFormat="1">
      <alignment horizontal="center"/>
    </xf>
    <xf borderId="18" fillId="4" fontId="18" numFmtId="0" xfId="0" applyAlignment="1" applyBorder="1" applyFont="1">
      <alignment horizontal="center"/>
    </xf>
    <xf borderId="18" fillId="4" fontId="18" numFmtId="3" xfId="0" applyAlignment="1" applyBorder="1" applyFont="1" applyNumberFormat="1">
      <alignment horizontal="right"/>
    </xf>
    <xf borderId="0" fillId="0" fontId="19" numFmtId="0" xfId="0" applyFont="1"/>
    <xf borderId="18" fillId="4" fontId="16" numFmtId="0" xfId="0" applyBorder="1" applyFont="1"/>
    <xf borderId="26" fillId="4" fontId="18" numFmtId="0" xfId="0" applyBorder="1" applyFont="1"/>
    <xf borderId="0" fillId="0" fontId="3" numFmtId="3" xfId="0" applyFont="1" applyNumberFormat="1"/>
    <xf borderId="0" fillId="0" fontId="20" numFmtId="0" xfId="0" applyFont="1"/>
    <xf borderId="0" fillId="0" fontId="20" numFmtId="3" xfId="0" applyFont="1" applyNumberFormat="1"/>
    <xf borderId="29" fillId="4" fontId="15" numFmtId="0" xfId="0" applyBorder="1" applyFont="1"/>
    <xf borderId="30" fillId="4" fontId="18" numFmtId="3" xfId="0" applyAlignment="1" applyBorder="1" applyFont="1" applyNumberFormat="1">
      <alignment horizontal="center"/>
    </xf>
    <xf borderId="30" fillId="4" fontId="18" numFmtId="3" xfId="0" applyAlignment="1" applyBorder="1" applyFont="1" applyNumberFormat="1">
      <alignment horizontal="right"/>
    </xf>
    <xf borderId="31" fillId="4" fontId="17" numFmtId="3" xfId="0" applyAlignment="1" applyBorder="1" applyFont="1" applyNumberFormat="1">
      <alignment horizontal="right"/>
    </xf>
    <xf borderId="32" fillId="4" fontId="15" numFmtId="0" xfId="0" applyBorder="1" applyFont="1"/>
    <xf borderId="18" fillId="4" fontId="15" numFmtId="0" xfId="0" applyBorder="1" applyFont="1"/>
    <xf borderId="33" fillId="4" fontId="21" numFmtId="0" xfId="0" applyBorder="1" applyFont="1"/>
    <xf borderId="34" fillId="4" fontId="22" numFmtId="3" xfId="0" applyAlignment="1" applyBorder="1" applyFont="1" applyNumberFormat="1">
      <alignment horizontal="right"/>
    </xf>
    <xf borderId="25" fillId="5" fontId="12" numFmtId="0" xfId="0" applyBorder="1" applyFill="1" applyFont="1"/>
    <xf borderId="25" fillId="5" fontId="23" numFmtId="3" xfId="0" applyBorder="1" applyFont="1" applyNumberFormat="1"/>
    <xf borderId="26" fillId="4" fontId="4" numFmtId="0" xfId="0" applyBorder="1" applyFont="1"/>
    <xf borderId="18" fillId="4" fontId="24" numFmtId="0" xfId="0" applyAlignment="1" applyBorder="1" applyFont="1">
      <alignment horizontal="right"/>
    </xf>
    <xf borderId="35" fillId="4" fontId="4" numFmtId="3" xfId="0" applyBorder="1" applyFont="1" applyNumberFormat="1"/>
    <xf borderId="35" fillId="4" fontId="5" numFmtId="3" xfId="0" applyBorder="1" applyFont="1" applyNumberFormat="1"/>
    <xf borderId="35" fillId="3" fontId="25" numFmtId="3" xfId="0" applyBorder="1" applyFont="1" applyNumberFormat="1"/>
    <xf borderId="18" fillId="4" fontId="26" numFmtId="0" xfId="0" applyBorder="1" applyFont="1"/>
    <xf borderId="18" fillId="4" fontId="19" numFmtId="0" xfId="0" applyBorder="1" applyFont="1"/>
    <xf borderId="36" fillId="0" fontId="27" numFmtId="3" xfId="0" applyBorder="1" applyFont="1" applyNumberFormat="1"/>
    <xf borderId="0" fillId="0" fontId="3" numFmtId="164" xfId="0" applyFont="1" applyNumberFormat="1"/>
    <xf borderId="0" fillId="0" fontId="28" numFmtId="0" xfId="0" applyFont="1"/>
    <xf borderId="0" fillId="0" fontId="29" numFmtId="164" xfId="0" applyFont="1" applyNumberFormat="1"/>
    <xf borderId="0" fillId="0" fontId="30" numFmtId="164" xfId="0" applyFont="1" applyNumberFormat="1"/>
    <xf borderId="0" fillId="0" fontId="31" numFmtId="0" xfId="0" applyFont="1"/>
    <xf borderId="0" fillId="0" fontId="32" numFmtId="0" xfId="0" applyFont="1"/>
    <xf borderId="0" fillId="0" fontId="3" numFmtId="0" xfId="0" applyFont="1"/>
    <xf borderId="0" fillId="0" fontId="33" numFmtId="0" xfId="0" applyFont="1"/>
    <xf borderId="0" fillId="0" fontId="7" numFmtId="0" xfId="0" applyFont="1"/>
    <xf borderId="0" fillId="0" fontId="34" numFmtId="0" xfId="0" applyFont="1"/>
    <xf borderId="0" fillId="0" fontId="1" numFmtId="0" xfId="0" applyFont="1"/>
    <xf borderId="0" fillId="0" fontId="35" numFmtId="0" xfId="0" applyFont="1"/>
    <xf borderId="0" fillId="0" fontId="36" numFmtId="0" xfId="0" applyFont="1"/>
    <xf borderId="0" fillId="0" fontId="37" numFmtId="0" xfId="0" applyAlignment="1" applyFont="1">
      <alignment readingOrder="0"/>
    </xf>
    <xf borderId="0" fillId="0" fontId="38" numFmtId="0" xfId="0" applyFont="1"/>
    <xf borderId="0" fillId="0" fontId="39" numFmtId="0" xfId="0" applyFont="1"/>
    <xf borderId="0" fillId="0" fontId="40" numFmtId="0" xfId="0" applyFont="1"/>
    <xf borderId="0" fillId="0" fontId="41" numFmtId="0" xfId="0" applyFont="1"/>
    <xf borderId="0" fillId="0" fontId="32" numFmtId="3" xfId="0" applyFont="1" applyNumberFormat="1"/>
    <xf borderId="0" fillId="0" fontId="42" numFmtId="0" xfId="0" applyFont="1"/>
    <xf borderId="0" fillId="0" fontId="31" numFmtId="3" xfId="0" applyFont="1" applyNumberFormat="1"/>
    <xf borderId="0" fillId="0" fontId="3" numFmtId="164" xfId="0" applyAlignment="1" applyFont="1" applyNumberFormat="1">
      <alignment horizontal="right"/>
    </xf>
    <xf borderId="37" fillId="0" fontId="27" numFmtId="3" xfId="0" applyBorder="1" applyFont="1" applyNumberFormat="1"/>
    <xf borderId="37" fillId="0" fontId="4" numFmtId="3" xfId="0" applyBorder="1" applyFont="1" applyNumberFormat="1"/>
    <xf borderId="37" fillId="0" fontId="27" numFmtId="3" xfId="0" applyAlignment="1" applyBorder="1" applyFont="1" applyNumberFormat="1">
      <alignment horizontal="center"/>
    </xf>
    <xf borderId="37" fillId="0" fontId="5" numFmtId="3" xfId="0" applyBorder="1" applyFont="1" applyNumberFormat="1"/>
    <xf borderId="37" fillId="3" fontId="5" numFmtId="3" xfId="0" applyAlignment="1" applyBorder="1" applyFont="1" applyNumberFormat="1">
      <alignment horizontal="center"/>
    </xf>
    <xf borderId="0" fillId="0" fontId="4" numFmtId="165" xfId="0" applyFont="1" applyNumberFormat="1"/>
    <xf borderId="0" fillId="0" fontId="4" numFmtId="0" xfId="0" applyFont="1"/>
    <xf borderId="37" fillId="0" fontId="27" numFmtId="0" xfId="0" applyBorder="1" applyFont="1"/>
    <xf borderId="37" fillId="0" fontId="27" numFmtId="3" xfId="0" applyAlignment="1" applyBorder="1" applyFont="1" applyNumberFormat="1">
      <alignment horizontal="center" shrinkToFit="0" wrapText="1"/>
    </xf>
    <xf borderId="37" fillId="0" fontId="27" numFmtId="0" xfId="0" applyAlignment="1" applyBorder="1" applyFont="1">
      <alignment horizontal="center"/>
    </xf>
    <xf borderId="38" fillId="0" fontId="4" numFmtId="0" xfId="0" applyBorder="1" applyFont="1"/>
    <xf borderId="37" fillId="0" fontId="5" numFmtId="0" xfId="0" applyBorder="1" applyFont="1"/>
    <xf borderId="37" fillId="0" fontId="5" numFmtId="3" xfId="0" applyAlignment="1" applyBorder="1" applyFont="1" applyNumberFormat="1">
      <alignment horizontal="center"/>
    </xf>
    <xf borderId="37" fillId="0" fontId="5" numFmtId="0" xfId="0" applyAlignment="1" applyBorder="1" applyFont="1">
      <alignment horizontal="right"/>
    </xf>
    <xf borderId="37" fillId="0" fontId="4" numFmtId="166" xfId="0" applyAlignment="1" applyBorder="1" applyFont="1" applyNumberFormat="1">
      <alignment horizontal="right"/>
    </xf>
    <xf borderId="37" fillId="0" fontId="4" numFmtId="3" xfId="0" applyAlignment="1" applyBorder="1" applyFont="1" applyNumberFormat="1">
      <alignment horizontal="center"/>
    </xf>
    <xf borderId="37" fillId="0" fontId="4" numFmtId="3" xfId="0" applyAlignment="1" applyBorder="1" applyFont="1" applyNumberFormat="1">
      <alignment horizontal="right"/>
    </xf>
    <xf borderId="0" fillId="0" fontId="5" numFmtId="0" xfId="0" applyFont="1"/>
    <xf borderId="39" fillId="0" fontId="4" numFmtId="0" xfId="0" applyBorder="1" applyFont="1"/>
    <xf borderId="18" fillId="3" fontId="4" numFmtId="1" xfId="0" applyAlignment="1" applyBorder="1" applyFont="1" applyNumberFormat="1">
      <alignment horizontal="center"/>
    </xf>
    <xf borderId="18" fillId="3" fontId="3" numFmtId="0" xfId="0" applyAlignment="1" applyBorder="1" applyFont="1">
      <alignment horizontal="center"/>
    </xf>
    <xf borderId="0" fillId="0" fontId="4" numFmtId="3" xfId="0" applyAlignment="1" applyFont="1" applyNumberFormat="1">
      <alignment horizontal="center"/>
    </xf>
    <xf borderId="18" fillId="3" fontId="3" numFmtId="1" xfId="0" applyAlignment="1" applyBorder="1" applyFont="1" applyNumberFormat="1">
      <alignment horizontal="center"/>
    </xf>
    <xf borderId="0" fillId="0" fontId="4" numFmtId="3" xfId="0" applyFont="1" applyNumberFormat="1"/>
    <xf borderId="0" fillId="0" fontId="4" numFmtId="49" xfId="0" applyAlignment="1" applyFont="1" applyNumberFormat="1">
      <alignment horizontal="left" readingOrder="1"/>
    </xf>
    <xf borderId="0" fillId="0" fontId="43" numFmtId="0" xfId="0" applyFont="1"/>
    <xf borderId="0" fillId="0" fontId="10" numFmtId="0" xfId="0" applyFont="1"/>
    <xf borderId="40" fillId="0" fontId="44" numFmtId="0" xfId="0" applyAlignment="1" applyBorder="1" applyFont="1">
      <alignment shrinkToFit="0" vertical="center" wrapText="1"/>
    </xf>
    <xf borderId="41" fillId="0" fontId="3" numFmtId="0" xfId="0" applyBorder="1" applyFont="1"/>
    <xf borderId="41" fillId="0" fontId="45" numFmtId="0" xfId="0" applyAlignment="1" applyBorder="1" applyFont="1">
      <alignment shrinkToFit="0" vertical="center" wrapText="1"/>
    </xf>
    <xf borderId="42" fillId="0" fontId="3" numFmtId="0" xfId="0" applyBorder="1" applyFont="1"/>
    <xf borderId="40" fillId="0" fontId="46" numFmtId="0" xfId="0" applyBorder="1" applyFont="1"/>
    <xf borderId="42" fillId="0" fontId="47" numFmtId="0" xfId="0" applyBorder="1" applyFont="1"/>
    <xf borderId="0" fillId="0" fontId="47" numFmtId="0" xfId="0" applyFont="1"/>
    <xf borderId="43" fillId="0" fontId="48" numFmtId="0" xfId="0" applyAlignment="1" applyBorder="1" applyFont="1">
      <alignment horizontal="left" shrinkToFit="0" vertical="center" wrapText="1"/>
    </xf>
    <xf borderId="0" fillId="0" fontId="48" numFmtId="0" xfId="0" applyAlignment="1" applyFont="1">
      <alignment shrinkToFit="0" vertical="center" wrapText="1"/>
    </xf>
    <xf borderId="44" fillId="0" fontId="3" numFmtId="0" xfId="0" applyBorder="1" applyFont="1"/>
    <xf borderId="45" fillId="0" fontId="46" numFmtId="0" xfId="0" applyBorder="1" applyFont="1"/>
    <xf borderId="46" fillId="0" fontId="46" numFmtId="0" xfId="0" applyBorder="1" applyFont="1"/>
    <xf borderId="43" fillId="0" fontId="3" numFmtId="0" xfId="0" applyAlignment="1" applyBorder="1" applyFont="1">
      <alignment horizontal="left" shrinkToFit="0" vertical="center" wrapText="1"/>
    </xf>
    <xf borderId="37" fillId="6" fontId="49" numFmtId="0" xfId="0" applyAlignment="1" applyBorder="1" applyFill="1" applyFont="1">
      <alignment shrinkToFit="0" vertical="center" wrapText="1"/>
    </xf>
    <xf borderId="47" fillId="6" fontId="49" numFmtId="0" xfId="0" applyAlignment="1" applyBorder="1" applyFont="1">
      <alignment shrinkToFit="0" vertical="center" wrapText="1"/>
    </xf>
    <xf borderId="43" fillId="0" fontId="46" numFmtId="0" xfId="0" applyBorder="1" applyFont="1"/>
    <xf borderId="48" fillId="0" fontId="47" numFmtId="0" xfId="0" applyBorder="1" applyFont="1"/>
    <xf borderId="0" fillId="0" fontId="19" numFmtId="164" xfId="0" applyFont="1" applyNumberFormat="1"/>
    <xf borderId="37" fillId="7" fontId="50" numFmtId="0" xfId="0" applyAlignment="1" applyBorder="1" applyFill="1" applyFont="1">
      <alignment shrinkToFit="0" vertical="center" wrapText="1"/>
    </xf>
    <xf borderId="47" fillId="7" fontId="50" numFmtId="0" xfId="0" applyAlignment="1" applyBorder="1" applyFont="1">
      <alignment shrinkToFit="0" vertical="center" wrapText="1"/>
    </xf>
    <xf borderId="43" fillId="0" fontId="47" numFmtId="0" xfId="0" applyBorder="1" applyFont="1"/>
    <xf borderId="49" fillId="0" fontId="47" numFmtId="0" xfId="0" applyAlignment="1" applyBorder="1" applyFont="1">
      <alignment horizontal="right"/>
    </xf>
    <xf borderId="0" fillId="0" fontId="20" numFmtId="164" xfId="0" applyFont="1" applyNumberFormat="1"/>
    <xf borderId="43" fillId="0" fontId="3" numFmtId="0" xfId="0" applyBorder="1" applyFont="1"/>
    <xf borderId="37" fillId="7" fontId="50" numFmtId="167" xfId="0" applyAlignment="1" applyBorder="1" applyFont="1" applyNumberFormat="1">
      <alignment shrinkToFit="0" vertical="center" wrapText="1"/>
    </xf>
    <xf borderId="47" fillId="7" fontId="50" numFmtId="167" xfId="0" applyAlignment="1" applyBorder="1" applyFont="1" applyNumberFormat="1">
      <alignment shrinkToFit="0" vertical="center" wrapText="1"/>
    </xf>
    <xf borderId="18" fillId="3" fontId="3" numFmtId="164" xfId="0" applyBorder="1" applyFont="1" applyNumberFormat="1"/>
    <xf borderId="18" fillId="3" fontId="3" numFmtId="0" xfId="0" applyBorder="1" applyFont="1"/>
    <xf borderId="50" fillId="0" fontId="3" numFmtId="0" xfId="0" applyBorder="1" applyFont="1"/>
    <xf borderId="51" fillId="0" fontId="3" numFmtId="0" xfId="0" applyBorder="1" applyFont="1"/>
    <xf borderId="51" fillId="0" fontId="3" numFmtId="167" xfId="0" applyBorder="1" applyFont="1" applyNumberFormat="1"/>
    <xf borderId="52" fillId="0" fontId="3" numFmtId="167" xfId="0" applyBorder="1" applyFont="1" applyNumberFormat="1"/>
    <xf borderId="0" fillId="0" fontId="3" numFmtId="168" xfId="0" applyFont="1" applyNumberFormat="1"/>
    <xf borderId="40" fillId="0" fontId="3" numFmtId="0" xfId="0" applyBorder="1" applyFont="1"/>
    <xf borderId="52" fillId="0" fontId="3" numFmtId="0" xfId="0" applyBorder="1" applyFont="1"/>
    <xf borderId="50" fillId="0" fontId="47" numFmtId="0" xfId="0" applyBorder="1" applyFont="1"/>
    <xf borderId="51" fillId="0" fontId="47" numFmtId="0" xfId="0" applyBorder="1" applyFont="1"/>
    <xf borderId="53" fillId="0" fontId="47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6.13"/>
    <col customWidth="1" min="2" max="2" width="12.13"/>
    <col customWidth="1" min="3" max="3" width="10.38"/>
    <col customWidth="1" min="4" max="8" width="8.63"/>
    <col customWidth="1" min="9" max="9" width="11.25"/>
    <col customWidth="1" min="10" max="10" width="14.63"/>
    <col customWidth="1" min="11" max="11" width="11.88"/>
    <col customWidth="1" min="12" max="13" width="11.13"/>
    <col customWidth="1" min="14" max="14" width="11.88"/>
    <col customWidth="1" min="15" max="15" width="13.0"/>
    <col customWidth="1" min="16" max="26" width="8.63"/>
  </cols>
  <sheetData>
    <row r="1" ht="14.25" customHeight="1">
      <c r="A1" s="1" t="s">
        <v>0</v>
      </c>
      <c r="B1" s="2">
        <v>2025.0</v>
      </c>
      <c r="C1" s="2">
        <v>2024.0</v>
      </c>
      <c r="D1" s="2">
        <v>2023.0</v>
      </c>
      <c r="E1" s="2">
        <v>2022.0</v>
      </c>
      <c r="F1" s="2">
        <v>2021.0</v>
      </c>
      <c r="G1" s="3"/>
      <c r="H1" s="4"/>
      <c r="I1" s="5"/>
      <c r="J1" s="5" t="s">
        <v>1</v>
      </c>
      <c r="K1" s="6">
        <v>45702.0</v>
      </c>
      <c r="L1" s="7">
        <v>45992.0</v>
      </c>
      <c r="M1" s="8">
        <v>46357.0</v>
      </c>
      <c r="N1" s="9">
        <v>2024.0</v>
      </c>
      <c r="O1" s="3">
        <v>2025.0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30.75" customHeight="1">
      <c r="A2" s="10" t="s">
        <v>2</v>
      </c>
      <c r="B2" s="11">
        <f>B26</f>
        <v>418358.875</v>
      </c>
      <c r="C2" s="12">
        <v>422280.0</v>
      </c>
      <c r="D2" s="2" t="s">
        <v>3</v>
      </c>
      <c r="E2" s="3"/>
      <c r="F2" s="3"/>
      <c r="G2" s="3"/>
      <c r="H2" s="4"/>
      <c r="I2" s="3"/>
      <c r="J2" s="13" t="s">
        <v>4</v>
      </c>
      <c r="K2" s="14">
        <v>0.0355</v>
      </c>
      <c r="L2" s="15">
        <v>0.0326</v>
      </c>
      <c r="M2" s="16">
        <v>0.0321</v>
      </c>
      <c r="N2" s="9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13" t="s">
        <v>5</v>
      </c>
      <c r="B3" s="17">
        <v>0.0</v>
      </c>
      <c r="C3" s="18"/>
      <c r="D3" s="18" t="s">
        <v>6</v>
      </c>
      <c r="E3" s="3"/>
      <c r="F3" s="3"/>
      <c r="G3" s="3"/>
      <c r="H3" s="4"/>
      <c r="I3" s="13" t="s">
        <v>7</v>
      </c>
      <c r="J3" s="19">
        <f>(O3+O6)/2</f>
        <v>2553750</v>
      </c>
      <c r="K3" s="20">
        <f>J3/3</f>
        <v>851250</v>
      </c>
      <c r="L3" s="21">
        <f>J3/3</f>
        <v>851250</v>
      </c>
      <c r="M3" s="22">
        <f>J3/3</f>
        <v>851250</v>
      </c>
      <c r="N3" s="23">
        <v>2700000.0</v>
      </c>
      <c r="O3" s="24">
        <f>N6</f>
        <v>2621250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A4" s="13" t="s">
        <v>8</v>
      </c>
      <c r="B4" s="20">
        <v>1500.0</v>
      </c>
      <c r="C4" s="20">
        <v>1686.0</v>
      </c>
      <c r="D4" s="20"/>
      <c r="E4" s="13"/>
      <c r="F4" s="20"/>
      <c r="G4" s="3"/>
      <c r="H4" s="4"/>
      <c r="I4" s="13" t="s">
        <v>9</v>
      </c>
      <c r="J4" s="20">
        <f>K4+L4+M4</f>
        <v>85295.25</v>
      </c>
      <c r="K4" s="19">
        <f t="shared" ref="K4:M4" si="1">K2*K3</f>
        <v>30219.375</v>
      </c>
      <c r="L4" s="19">
        <f t="shared" si="1"/>
        <v>27750.75</v>
      </c>
      <c r="M4" s="22">
        <f t="shared" si="1"/>
        <v>27325.125</v>
      </c>
      <c r="N4" s="25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3"/>
      <c r="B5" s="11">
        <f t="shared" ref="B5:C5" si="2">SUM(B2:B4)</f>
        <v>419858.875</v>
      </c>
      <c r="C5" s="11">
        <f t="shared" si="2"/>
        <v>423966</v>
      </c>
      <c r="D5" s="2" t="s">
        <v>10</v>
      </c>
      <c r="E5" s="26"/>
      <c r="F5" s="26"/>
      <c r="G5" s="3"/>
      <c r="H5" s="4"/>
      <c r="I5" s="13" t="s">
        <v>11</v>
      </c>
      <c r="J5" s="27">
        <v>135000.0</v>
      </c>
      <c r="K5" s="28">
        <v>20.0</v>
      </c>
      <c r="L5" s="29" t="s">
        <v>12</v>
      </c>
      <c r="M5" s="4"/>
      <c r="N5" s="30">
        <v>78750.0</v>
      </c>
      <c r="O5" s="31">
        <f>J5</f>
        <v>135000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45.75" customHeight="1">
      <c r="A6" s="10" t="s">
        <v>13</v>
      </c>
      <c r="B6" s="32"/>
      <c r="C6" s="26"/>
      <c r="D6" s="3"/>
      <c r="E6" s="3"/>
      <c r="F6" s="3"/>
      <c r="G6" s="3"/>
      <c r="H6" s="4"/>
      <c r="I6" s="33" t="s">
        <v>14</v>
      </c>
      <c r="J6" s="34">
        <f>SUM(J4:J5)</f>
        <v>220295.25</v>
      </c>
      <c r="K6" s="35"/>
      <c r="L6" s="36"/>
      <c r="M6" s="37"/>
      <c r="N6" s="38">
        <f t="shared" ref="N6:O6" si="3">N3-N5</f>
        <v>2621250</v>
      </c>
      <c r="O6" s="39">
        <f t="shared" si="3"/>
        <v>2486250</v>
      </c>
      <c r="P6" s="9"/>
      <c r="Q6" s="3"/>
      <c r="R6" s="3"/>
      <c r="S6" s="3"/>
      <c r="T6" s="3"/>
      <c r="U6" s="3"/>
      <c r="V6" s="3"/>
      <c r="W6" s="3"/>
      <c r="X6" s="3"/>
      <c r="Y6" s="3"/>
      <c r="Z6" s="3"/>
    </row>
    <row r="7" ht="31.5" customHeight="1">
      <c r="A7" s="40" t="s">
        <v>15</v>
      </c>
      <c r="B7" s="17">
        <f>35000*1.25</f>
        <v>43750</v>
      </c>
      <c r="C7" s="20">
        <v>97563.0</v>
      </c>
      <c r="D7" s="18" t="s">
        <v>16</v>
      </c>
      <c r="E7" s="18" t="s">
        <v>17</v>
      </c>
      <c r="F7" s="18">
        <v>0.0</v>
      </c>
      <c r="G7" s="3"/>
      <c r="H7" s="3"/>
      <c r="I7" s="3"/>
      <c r="J7" s="3"/>
      <c r="K7" s="3"/>
      <c r="L7" s="3"/>
      <c r="M7" s="41"/>
      <c r="N7" s="42"/>
      <c r="O7" s="4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4.25" customHeight="1">
      <c r="A8" s="40" t="s">
        <v>18</v>
      </c>
      <c r="B8" s="20">
        <v>7000.0</v>
      </c>
      <c r="C8" s="20">
        <v>6457.0</v>
      </c>
      <c r="D8" s="18" t="s">
        <v>19</v>
      </c>
      <c r="E8" s="18" t="s">
        <v>20</v>
      </c>
      <c r="F8" s="18" t="s">
        <v>21</v>
      </c>
      <c r="G8" s="3"/>
      <c r="H8" s="3"/>
      <c r="I8" s="3"/>
      <c r="J8" s="3"/>
      <c r="K8" s="3"/>
      <c r="L8" s="3"/>
      <c r="M8" s="3"/>
      <c r="N8" s="9"/>
      <c r="O8" s="41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4.25" customHeight="1">
      <c r="A9" s="44" t="s">
        <v>22</v>
      </c>
      <c r="B9" s="32"/>
      <c r="C9" s="26"/>
      <c r="D9" s="26"/>
      <c r="E9" s="26"/>
      <c r="F9" s="26"/>
      <c r="G9" s="3"/>
      <c r="H9" s="3"/>
      <c r="I9" s="3"/>
      <c r="J9" s="3"/>
      <c r="K9" s="3"/>
      <c r="L9" s="3"/>
      <c r="M9" s="3"/>
      <c r="N9" s="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4.25" customHeight="1">
      <c r="A10" s="40" t="s">
        <v>23</v>
      </c>
      <c r="B10" s="17">
        <f>'Elförbrukning'!E23</f>
        <v>1714</v>
      </c>
      <c r="C10" s="20">
        <v>3937.0</v>
      </c>
      <c r="D10" s="18" t="s">
        <v>24</v>
      </c>
      <c r="E10" s="18" t="s">
        <v>25</v>
      </c>
      <c r="F10" s="18" t="s">
        <v>26</v>
      </c>
      <c r="G10" s="3"/>
      <c r="H10" s="3"/>
      <c r="I10" s="3" t="s">
        <v>27</v>
      </c>
      <c r="J10" s="3" t="s">
        <v>28</v>
      </c>
      <c r="K10" s="3" t="s">
        <v>29</v>
      </c>
      <c r="L10" s="3" t="s">
        <v>30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4.25" customHeight="1">
      <c r="A11" s="40" t="s">
        <v>31</v>
      </c>
      <c r="B11" s="17">
        <f>Basuppgifter!G15</f>
        <v>28924.625</v>
      </c>
      <c r="C11" s="20">
        <v>26362.0</v>
      </c>
      <c r="D11" s="18" t="s">
        <v>32</v>
      </c>
      <c r="E11" s="18" t="s">
        <v>33</v>
      </c>
      <c r="F11" s="18" t="s">
        <v>34</v>
      </c>
      <c r="G11" s="3"/>
      <c r="H11" s="3"/>
      <c r="I11" s="45">
        <f>L11/12/9</f>
        <v>3873.693287</v>
      </c>
      <c r="J11" s="3">
        <v>9.0</v>
      </c>
      <c r="K11" s="3">
        <v>12.0</v>
      </c>
      <c r="L11" s="19">
        <f>B26</f>
        <v>418358.875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4.25" customHeight="1">
      <c r="A12" s="40" t="s">
        <v>35</v>
      </c>
      <c r="B12" s="17">
        <f>Basuppgifter!G6</f>
        <v>18975</v>
      </c>
      <c r="C12" s="20">
        <v>21818.0</v>
      </c>
      <c r="D12" s="18" t="s">
        <v>36</v>
      </c>
      <c r="E12" s="18" t="s">
        <v>37</v>
      </c>
      <c r="F12" s="18" t="s">
        <v>38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3.25" customHeight="1">
      <c r="A13" s="44" t="s">
        <v>39</v>
      </c>
      <c r="B13" s="32"/>
      <c r="C13" s="26"/>
      <c r="D13" s="26"/>
      <c r="E13" s="26"/>
      <c r="F13" s="2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4.25" customHeight="1">
      <c r="A14" s="40" t="s">
        <v>40</v>
      </c>
      <c r="B14" s="17">
        <v>4200.0</v>
      </c>
      <c r="C14" s="20">
        <v>4020.0</v>
      </c>
      <c r="D14" s="18">
        <v>670.0</v>
      </c>
      <c r="E14" s="18" t="s">
        <v>41</v>
      </c>
      <c r="F14" s="18" t="s">
        <v>41</v>
      </c>
      <c r="G14" s="3"/>
      <c r="H14" s="3"/>
      <c r="I14" s="3" t="s">
        <v>42</v>
      </c>
      <c r="J14" s="3" t="s">
        <v>43</v>
      </c>
      <c r="K14" s="3" t="s">
        <v>44</v>
      </c>
      <c r="L14" s="3" t="s">
        <v>45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7.25" customHeight="1">
      <c r="A15" s="40" t="s">
        <v>46</v>
      </c>
      <c r="B15" s="17">
        <v>40000.0</v>
      </c>
      <c r="C15" s="20">
        <f>15183</f>
        <v>15183</v>
      </c>
      <c r="D15" s="18" t="s">
        <v>47</v>
      </c>
      <c r="E15" s="18" t="s">
        <v>48</v>
      </c>
      <c r="F15" s="18">
        <v>0.0</v>
      </c>
      <c r="G15" s="3"/>
      <c r="H15" s="3"/>
      <c r="I15" s="3" t="s">
        <v>49</v>
      </c>
      <c r="J15" s="46">
        <v>3.9</v>
      </c>
      <c r="K15" s="3">
        <v>3.26</v>
      </c>
      <c r="L15" s="3">
        <v>3.21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>
      <c r="A16" s="40" t="s">
        <v>50</v>
      </c>
      <c r="B16" s="17">
        <v>3500.0</v>
      </c>
      <c r="C16" s="20">
        <v>0.0</v>
      </c>
      <c r="D16" s="18" t="s">
        <v>51</v>
      </c>
      <c r="E16" s="18">
        <v>0.0</v>
      </c>
      <c r="F16" s="18" t="s">
        <v>52</v>
      </c>
      <c r="G16" s="3"/>
      <c r="H16" s="3"/>
      <c r="I16" s="3" t="s">
        <v>53</v>
      </c>
      <c r="J16" s="46">
        <v>4.05</v>
      </c>
      <c r="K16" s="3">
        <v>3.22</v>
      </c>
      <c r="L16" s="3">
        <v>2.86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4.25" customHeight="1">
      <c r="A17" s="40" t="s">
        <v>54</v>
      </c>
      <c r="B17" s="32"/>
      <c r="C17" s="19">
        <v>0.0</v>
      </c>
      <c r="D17" s="18" t="s">
        <v>55</v>
      </c>
      <c r="E17" s="18" t="s">
        <v>56</v>
      </c>
      <c r="F17" s="18">
        <v>900.0</v>
      </c>
      <c r="G17" s="3"/>
      <c r="H17" s="3"/>
      <c r="I17" s="3" t="s">
        <v>57</v>
      </c>
      <c r="J17" s="3">
        <v>4.79</v>
      </c>
      <c r="K17" s="3">
        <v>3.89</v>
      </c>
      <c r="L17" s="3">
        <v>3.49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4.25" customHeight="1">
      <c r="A18" s="26" t="s">
        <v>58</v>
      </c>
      <c r="B18" s="32">
        <v>135000.0</v>
      </c>
      <c r="C18" s="19">
        <v>78750.0</v>
      </c>
      <c r="D18" s="18"/>
      <c r="E18" s="26"/>
      <c r="F18" s="2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47" t="s">
        <v>59</v>
      </c>
      <c r="B19" s="48">
        <v>0.0</v>
      </c>
      <c r="C19" s="49"/>
      <c r="D19" s="50">
        <v>1546.0</v>
      </c>
      <c r="E19" s="50" t="s">
        <v>60</v>
      </c>
      <c r="F19" s="4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>
      <c r="A20" s="26"/>
      <c r="B20" s="17">
        <f t="shared" ref="B20:C20" si="4">SUM(B7:B19)</f>
        <v>283063.625</v>
      </c>
      <c r="C20" s="17">
        <f t="shared" si="4"/>
        <v>254090</v>
      </c>
      <c r="D20" s="18" t="s">
        <v>61</v>
      </c>
      <c r="E20" s="18" t="s">
        <v>62</v>
      </c>
      <c r="F20" s="18" t="s">
        <v>63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>
      <c r="A21" s="51" t="s">
        <v>64</v>
      </c>
      <c r="B21" s="52">
        <v>0.0</v>
      </c>
      <c r="C21" s="53">
        <v>0.0</v>
      </c>
      <c r="D21" s="18" t="s">
        <v>65</v>
      </c>
      <c r="E21" s="18" t="s">
        <v>66</v>
      </c>
      <c r="F21" s="18" t="s">
        <v>67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54" t="s">
        <v>68</v>
      </c>
      <c r="B22" s="55"/>
      <c r="C22" s="55"/>
      <c r="D22" s="56" t="s">
        <v>69</v>
      </c>
      <c r="E22" s="57" t="s">
        <v>70</v>
      </c>
      <c r="F22" s="57" t="s">
        <v>71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58" t="s">
        <v>72</v>
      </c>
      <c r="B23" s="59">
        <f>J4</f>
        <v>85295.25</v>
      </c>
      <c r="C23" s="59">
        <v>66997.0</v>
      </c>
      <c r="D23" s="13" t="s">
        <v>73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60"/>
      <c r="B24" s="61"/>
      <c r="C24" s="62"/>
      <c r="D24" s="13"/>
      <c r="E24" s="3"/>
      <c r="F24" s="3"/>
      <c r="G24" s="3"/>
      <c r="H24" s="3"/>
      <c r="I24" s="3" t="s">
        <v>74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3" t="s">
        <v>75</v>
      </c>
      <c r="B25" s="19">
        <v>50000.0</v>
      </c>
      <c r="C25" s="19">
        <v>150000.0</v>
      </c>
      <c r="D25" s="13"/>
      <c r="E25" s="3"/>
      <c r="F25" s="3"/>
      <c r="G25" s="3"/>
      <c r="H25" s="3"/>
      <c r="I25" s="63" t="s">
        <v>76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64" t="s">
        <v>77</v>
      </c>
      <c r="B26" s="65">
        <f t="shared" ref="B26:C26" si="5">SUM(B20:B25)</f>
        <v>418358.875</v>
      </c>
      <c r="C26" s="65">
        <f t="shared" si="5"/>
        <v>471087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8.0" customHeight="1">
      <c r="A27" s="13" t="s">
        <v>78</v>
      </c>
      <c r="B27" s="20">
        <f t="shared" ref="B27:C27" si="6">B5-B26</f>
        <v>1500</v>
      </c>
      <c r="C27" s="20">
        <f t="shared" si="6"/>
        <v>-47121</v>
      </c>
      <c r="D27" s="20">
        <v>36441.0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4.0" customHeight="1">
      <c r="A28" s="13" t="s">
        <v>79</v>
      </c>
      <c r="B28" s="20">
        <f>1400*2*12</f>
        <v>33600</v>
      </c>
      <c r="C28" s="30">
        <v>32700.0</v>
      </c>
      <c r="D28" s="30">
        <v>23040.0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66" t="s">
        <v>80</v>
      </c>
      <c r="B29" s="67"/>
      <c r="C29" s="68">
        <v>0.0</v>
      </c>
      <c r="D29" s="69" t="s">
        <v>81</v>
      </c>
      <c r="E29" s="70"/>
      <c r="F29" s="70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41"/>
      <c r="B30" s="61">
        <f t="shared" ref="B30:D30" si="7">B27+B28</f>
        <v>35100</v>
      </c>
      <c r="C30" s="61">
        <f t="shared" si="7"/>
        <v>-14421</v>
      </c>
      <c r="D30" s="61">
        <f t="shared" si="7"/>
        <v>59481</v>
      </c>
      <c r="E30" s="41"/>
      <c r="F30" s="41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3"/>
      <c r="B32" s="1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>
      <c r="A33" s="71" t="s">
        <v>82</v>
      </c>
      <c r="B33" s="1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>
      <c r="A34" s="13" t="s">
        <v>83</v>
      </c>
      <c r="B34" s="19">
        <v>50000.0</v>
      </c>
      <c r="C34" s="19">
        <f>102936+100000</f>
        <v>202936</v>
      </c>
      <c r="D34" s="18" t="s">
        <v>84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4.25" customHeight="1">
      <c r="A35" s="13" t="s">
        <v>85</v>
      </c>
      <c r="B35" s="19">
        <f>C25+C35+B25+B28</f>
        <v>335286</v>
      </c>
      <c r="C35" s="19">
        <f>201686-100000</f>
        <v>101686</v>
      </c>
      <c r="D35" s="18" t="s">
        <v>86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customHeight="1">
      <c r="A36" s="3"/>
      <c r="B36" s="19"/>
      <c r="C36" s="19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13" t="s">
        <v>87</v>
      </c>
      <c r="B37" s="19">
        <f>C37-J5</f>
        <v>2486250</v>
      </c>
      <c r="C37" s="19">
        <v>2621250.0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>
      <c r="A38" s="70"/>
      <c r="B38" s="67"/>
      <c r="C38" s="72"/>
      <c r="D38" s="70"/>
      <c r="E38" s="70"/>
      <c r="F38" s="70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13" t="s">
        <v>88</v>
      </c>
      <c r="B39" s="20">
        <f t="shared" ref="B39:C39" si="8">SUM(B34:B38)</f>
        <v>2871536</v>
      </c>
      <c r="C39" s="20">
        <f t="shared" si="8"/>
        <v>2925872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3"/>
      <c r="B40" s="1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3"/>
      <c r="B41" s="1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71" t="s">
        <v>89</v>
      </c>
      <c r="B42" s="1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13" t="s">
        <v>90</v>
      </c>
      <c r="B43" s="19">
        <f>O6</f>
        <v>2486250</v>
      </c>
      <c r="C43" s="19">
        <v>2621250.0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13" t="s">
        <v>91</v>
      </c>
      <c r="B44" s="19">
        <f>B39-B43</f>
        <v>385286</v>
      </c>
      <c r="C44" s="19">
        <v>304622.0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70"/>
      <c r="B45" s="67"/>
      <c r="C45" s="70"/>
      <c r="D45" s="70"/>
      <c r="E45" s="70"/>
      <c r="F45" s="70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13" t="s">
        <v>92</v>
      </c>
      <c r="B46" s="20">
        <f t="shared" ref="B46:C46" si="9">SUM(B43:B45)</f>
        <v>2871536</v>
      </c>
      <c r="C46" s="20">
        <f t="shared" si="9"/>
        <v>2925872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rowBreaks count="2" manualBreakCount="2">
    <brk man="1"/>
    <brk id="48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8.5"/>
    <col customWidth="1" min="2" max="2" width="25.88"/>
    <col customWidth="1" min="3" max="3" width="10.5"/>
    <col customWidth="1" min="4" max="4" width="13.13"/>
    <col customWidth="1" min="5" max="5" width="13.88"/>
    <col customWidth="1" min="6" max="6" width="16.0"/>
    <col customWidth="1" min="7" max="7" width="23.38"/>
    <col customWidth="1" min="8" max="8" width="16.5"/>
    <col customWidth="1" min="9" max="11" width="8.63"/>
    <col customWidth="1" min="12" max="12" width="10.5"/>
    <col customWidth="1" min="13" max="26" width="8.63"/>
  </cols>
  <sheetData>
    <row r="1" ht="14.25" customHeight="1">
      <c r="A1" s="46" t="s">
        <v>93</v>
      </c>
    </row>
    <row r="2" ht="14.25" customHeight="1"/>
    <row r="3" ht="14.25" customHeight="1">
      <c r="A3" s="73"/>
      <c r="B3" s="73"/>
      <c r="C3" s="73"/>
      <c r="D3" s="73"/>
      <c r="E3" s="73"/>
      <c r="F3" s="73"/>
    </row>
    <row r="4" ht="14.25" customHeight="1">
      <c r="A4" s="74" t="s">
        <v>94</v>
      </c>
      <c r="B4" s="75"/>
      <c r="C4" s="75"/>
      <c r="D4" s="75"/>
      <c r="E4" s="76" t="s">
        <v>95</v>
      </c>
      <c r="F4" s="75"/>
      <c r="G4" s="77"/>
      <c r="H4" s="78" t="s">
        <v>96</v>
      </c>
    </row>
    <row r="5" ht="14.25" customHeight="1">
      <c r="A5" s="79" t="s">
        <v>97</v>
      </c>
      <c r="B5" s="80" t="s">
        <v>97</v>
      </c>
      <c r="C5" s="80" t="s">
        <v>98</v>
      </c>
      <c r="D5" s="80" t="s">
        <v>99</v>
      </c>
      <c r="E5" s="81" t="s">
        <v>100</v>
      </c>
      <c r="F5" s="81" t="s">
        <v>101</v>
      </c>
      <c r="G5" s="82" t="s">
        <v>102</v>
      </c>
      <c r="H5" s="83">
        <f>'241119'!C35</f>
        <v>101686</v>
      </c>
    </row>
    <row r="6" ht="14.25" customHeight="1">
      <c r="A6" s="84"/>
      <c r="B6" s="85" t="s">
        <v>103</v>
      </c>
      <c r="C6" s="86">
        <v>5.0</v>
      </c>
      <c r="D6" s="87">
        <v>2025.0</v>
      </c>
      <c r="E6" s="88">
        <v>5000.0</v>
      </c>
      <c r="F6" s="89">
        <f t="shared" ref="F6:F8" si="1">SUM(E6/C6)</f>
        <v>1000</v>
      </c>
      <c r="G6" s="90"/>
      <c r="H6" s="91"/>
      <c r="I6" s="92"/>
      <c r="J6" s="93"/>
      <c r="K6" s="88"/>
      <c r="L6" s="94"/>
      <c r="M6" s="83"/>
    </row>
    <row r="7" ht="14.25" customHeight="1">
      <c r="A7" s="84"/>
      <c r="B7" s="95" t="s">
        <v>104</v>
      </c>
      <c r="C7" s="91">
        <v>10.0</v>
      </c>
      <c r="D7" s="92">
        <v>2025.0</v>
      </c>
      <c r="E7" s="93">
        <v>20000.0</v>
      </c>
      <c r="F7" s="89">
        <f t="shared" si="1"/>
        <v>2000</v>
      </c>
      <c r="G7" s="90"/>
      <c r="H7" s="91"/>
      <c r="I7" s="92"/>
      <c r="J7" s="93"/>
      <c r="K7" s="88"/>
      <c r="L7" s="94"/>
      <c r="M7" s="83"/>
    </row>
    <row r="8" ht="14.25" customHeight="1">
      <c r="A8" s="84"/>
      <c r="B8" s="95" t="s">
        <v>105</v>
      </c>
      <c r="C8" s="86">
        <v>10.0</v>
      </c>
      <c r="D8" s="87">
        <v>2031.0</v>
      </c>
      <c r="E8" s="88">
        <v>400000.0</v>
      </c>
      <c r="F8" s="89">
        <f t="shared" si="1"/>
        <v>40000</v>
      </c>
      <c r="G8" s="94"/>
      <c r="H8" s="83"/>
    </row>
    <row r="9" ht="14.25" customHeight="1">
      <c r="A9" s="96" t="s">
        <v>106</v>
      </c>
      <c r="B9" s="94" t="s">
        <v>107</v>
      </c>
      <c r="C9" s="86">
        <v>10.0</v>
      </c>
      <c r="D9" s="87">
        <v>2032.0</v>
      </c>
      <c r="E9" s="88">
        <v>10000.0</v>
      </c>
      <c r="F9" s="89">
        <f>E9/C9</f>
        <v>1000</v>
      </c>
    </row>
    <row r="10" ht="14.25" customHeight="1">
      <c r="A10" s="84"/>
      <c r="B10" s="95" t="s">
        <v>108</v>
      </c>
      <c r="C10" s="86">
        <v>20.0</v>
      </c>
      <c r="D10" s="87">
        <v>2033.0</v>
      </c>
      <c r="E10" s="88">
        <v>20000.0</v>
      </c>
      <c r="F10" s="89">
        <f t="shared" ref="F10:F16" si="2">SUM(E10/C10)</f>
        <v>1000</v>
      </c>
      <c r="G10" s="94"/>
      <c r="H10" s="83"/>
    </row>
    <row r="11" ht="14.25" customHeight="1">
      <c r="A11" s="84"/>
      <c r="B11" s="95" t="s">
        <v>109</v>
      </c>
      <c r="C11" s="91">
        <v>20.0</v>
      </c>
      <c r="D11" s="92">
        <v>2035.0</v>
      </c>
      <c r="E11" s="93">
        <v>20000.0</v>
      </c>
      <c r="F11" s="89">
        <f t="shared" si="2"/>
        <v>1000</v>
      </c>
      <c r="G11" s="94" t="s">
        <v>110</v>
      </c>
      <c r="H11" s="97">
        <f>'241119'!B25</f>
        <v>50000</v>
      </c>
    </row>
    <row r="12" ht="14.25" customHeight="1">
      <c r="A12" s="84"/>
      <c r="B12" s="95" t="s">
        <v>111</v>
      </c>
      <c r="C12" s="91">
        <v>25.0</v>
      </c>
      <c r="D12" s="92">
        <v>2060.0</v>
      </c>
      <c r="E12" s="93">
        <v>50000.0</v>
      </c>
      <c r="F12" s="89">
        <f t="shared" si="2"/>
        <v>2000</v>
      </c>
      <c r="G12" s="94" t="s">
        <v>112</v>
      </c>
      <c r="H12" s="97">
        <f>'241119'!B28</f>
        <v>33600</v>
      </c>
    </row>
    <row r="13" ht="14.25" customHeight="1">
      <c r="A13" s="84"/>
      <c r="B13" s="95" t="s">
        <v>113</v>
      </c>
      <c r="C13" s="86">
        <v>40.0</v>
      </c>
      <c r="D13" s="87">
        <v>2065.0</v>
      </c>
      <c r="E13" s="88">
        <v>500000.0</v>
      </c>
      <c r="F13" s="89">
        <f t="shared" si="2"/>
        <v>12500</v>
      </c>
      <c r="G13" s="94" t="s">
        <v>114</v>
      </c>
    </row>
    <row r="14" ht="14.25" customHeight="1">
      <c r="A14" s="84"/>
      <c r="B14" s="95" t="s">
        <v>115</v>
      </c>
      <c r="C14" s="86">
        <v>40.0</v>
      </c>
      <c r="D14" s="87">
        <v>2065.0</v>
      </c>
      <c r="E14" s="88">
        <v>2000000.0</v>
      </c>
      <c r="F14" s="89">
        <f t="shared" si="2"/>
        <v>50000</v>
      </c>
      <c r="G14" s="98" t="s">
        <v>116</v>
      </c>
      <c r="H14" s="99">
        <f>H5+H11+H12-H13</f>
        <v>185286</v>
      </c>
    </row>
    <row r="15" ht="14.25" customHeight="1">
      <c r="A15" s="84"/>
      <c r="B15" s="95" t="s">
        <v>117</v>
      </c>
      <c r="C15" s="91">
        <v>50.0</v>
      </c>
      <c r="D15" s="92">
        <v>2070.0</v>
      </c>
      <c r="E15" s="93">
        <v>150000.0</v>
      </c>
      <c r="F15" s="89">
        <f t="shared" si="2"/>
        <v>3000</v>
      </c>
    </row>
    <row r="16" ht="14.25" customHeight="1">
      <c r="A16" s="100"/>
      <c r="B16" s="95" t="s">
        <v>118</v>
      </c>
      <c r="C16" s="101">
        <v>50.0</v>
      </c>
      <c r="D16" s="92">
        <v>2070.0</v>
      </c>
      <c r="E16" s="102">
        <v>150000.0</v>
      </c>
      <c r="F16" s="103">
        <f t="shared" si="2"/>
        <v>3000</v>
      </c>
    </row>
    <row r="17" ht="15.75" customHeight="1">
      <c r="A17" s="84"/>
      <c r="B17" s="104"/>
      <c r="C17" s="105"/>
      <c r="D17" s="104"/>
      <c r="E17" s="105"/>
      <c r="F17" s="84"/>
    </row>
    <row r="18" ht="14.25" customHeight="1">
      <c r="A18" s="106"/>
      <c r="B18" s="90"/>
      <c r="C18" s="107"/>
      <c r="D18" s="73"/>
      <c r="E18" s="108" t="s">
        <v>101</v>
      </c>
      <c r="F18" s="109">
        <f>SUM(F6:F16)</f>
        <v>116500</v>
      </c>
    </row>
    <row r="19" ht="14.25" customHeight="1">
      <c r="A19" s="110"/>
      <c r="B19" s="73"/>
      <c r="C19" s="111"/>
      <c r="D19" s="73"/>
      <c r="E19" s="112"/>
      <c r="F19" s="113"/>
      <c r="H19" s="97"/>
    </row>
    <row r="20" ht="14.25" customHeight="1">
      <c r="A20" s="110"/>
      <c r="B20" s="73"/>
      <c r="C20" s="111"/>
      <c r="D20" s="73"/>
      <c r="E20" s="113" t="s">
        <v>119</v>
      </c>
      <c r="F20" s="114">
        <f>H11+H12</f>
        <v>83600</v>
      </c>
      <c r="H20" s="97"/>
    </row>
    <row r="21" ht="14.25" customHeight="1">
      <c r="A21" s="110"/>
      <c r="B21" s="90"/>
      <c r="C21" s="115"/>
      <c r="D21" s="73"/>
      <c r="E21" s="116" t="s">
        <v>120</v>
      </c>
      <c r="F21" s="117">
        <f>-F18+F20</f>
        <v>-32900</v>
      </c>
    </row>
    <row r="22" ht="14.25" customHeight="1">
      <c r="A22" s="73"/>
      <c r="B22" s="73"/>
      <c r="C22" s="73"/>
      <c r="D22" s="73"/>
      <c r="E22" s="73"/>
      <c r="F22" s="73"/>
    </row>
    <row r="23" ht="14.25" customHeight="1"/>
    <row r="24" ht="14.25" customHeight="1"/>
    <row r="25" ht="14.25" customHeight="1">
      <c r="B25" s="46" t="s">
        <v>121</v>
      </c>
      <c r="E25" s="118">
        <v>10000.0</v>
      </c>
      <c r="F25" s="46" t="s">
        <v>122</v>
      </c>
    </row>
    <row r="26" ht="14.25" customHeight="1">
      <c r="A26" s="119"/>
      <c r="B26" s="119" t="s">
        <v>123</v>
      </c>
      <c r="C26" s="119"/>
      <c r="D26" s="119"/>
      <c r="E26" s="118">
        <v>20000.0</v>
      </c>
      <c r="F26" s="46" t="s">
        <v>124</v>
      </c>
    </row>
    <row r="27" ht="14.25" customHeight="1">
      <c r="B27" s="46" t="s">
        <v>125</v>
      </c>
      <c r="E27" s="118">
        <v>5000.0</v>
      </c>
      <c r="F27" s="46" t="s">
        <v>126</v>
      </c>
    </row>
    <row r="28" ht="14.25" customHeight="1">
      <c r="B28" s="46" t="s">
        <v>127</v>
      </c>
      <c r="E28" s="118">
        <v>5000.0</v>
      </c>
      <c r="F28" s="46" t="s">
        <v>128</v>
      </c>
    </row>
    <row r="29" ht="14.25" customHeight="1">
      <c r="B29" s="46" t="s">
        <v>129</v>
      </c>
      <c r="E29" s="120">
        <v>5000.0</v>
      </c>
      <c r="F29" s="46" t="s">
        <v>130</v>
      </c>
    </row>
    <row r="30" ht="14.25" customHeight="1">
      <c r="E30" s="121">
        <f>SUM(E25:E29)</f>
        <v>45000</v>
      </c>
    </row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A$5:$F$5">
    <sortState ref="A5:F5">
      <sortCondition ref="D5"/>
    </sortState>
  </autoFilter>
  <printOptions/>
  <pageMargins bottom="0.75" footer="0.0" header="0.0" left="0.7" right="0.7" top="0.75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8.0"/>
    <col customWidth="1" min="2" max="2" width="22.5"/>
    <col customWidth="1" min="3" max="3" width="28.38"/>
    <col customWidth="1" min="4" max="4" width="24.13"/>
    <col customWidth="1" min="5" max="5" width="9.13"/>
    <col customWidth="1" min="6" max="6" width="49.75"/>
    <col customWidth="1" min="7" max="7" width="28.38"/>
    <col customWidth="1" min="8" max="8" width="24.13"/>
    <col customWidth="1" min="9" max="9" width="28.38"/>
    <col customWidth="1" min="10" max="10" width="17.75"/>
    <col customWidth="1" min="11" max="11" width="19.75"/>
    <col customWidth="1" min="12" max="12" width="21.38"/>
    <col customWidth="1" min="13" max="26" width="12.5"/>
  </cols>
  <sheetData>
    <row r="1" ht="14.25" customHeight="1">
      <c r="A1" s="122" t="s">
        <v>131</v>
      </c>
      <c r="B1" s="123"/>
      <c r="C1" s="123"/>
      <c r="D1" s="123"/>
      <c r="E1" s="124"/>
      <c r="F1" s="125" t="s">
        <v>132</v>
      </c>
      <c r="H1" s="124"/>
      <c r="I1" s="124"/>
      <c r="J1" s="124"/>
      <c r="K1" s="124"/>
      <c r="L1" s="124"/>
      <c r="M1" s="124"/>
    </row>
    <row r="2" ht="14.25" customHeight="1">
      <c r="A2" s="123"/>
      <c r="B2" s="123"/>
      <c r="C2" s="123"/>
      <c r="D2" s="123"/>
      <c r="E2" s="126"/>
      <c r="F2" s="127"/>
      <c r="H2" s="126"/>
      <c r="I2" s="126"/>
      <c r="J2" s="126"/>
      <c r="K2" s="126"/>
      <c r="L2" s="126"/>
      <c r="M2" s="124"/>
    </row>
    <row r="3" ht="14.25" customHeight="1">
      <c r="A3" s="123"/>
      <c r="B3" s="123"/>
      <c r="C3" s="123"/>
      <c r="D3" s="123"/>
      <c r="E3" s="124"/>
      <c r="F3" s="128" t="s">
        <v>133</v>
      </c>
      <c r="G3" s="123">
        <v>422280.0</v>
      </c>
      <c r="H3" s="124"/>
      <c r="I3" s="124"/>
      <c r="J3" s="124"/>
      <c r="K3" s="124"/>
      <c r="L3" s="124"/>
      <c r="M3" s="124"/>
    </row>
    <row r="4" ht="14.25" customHeight="1">
      <c r="A4" s="122" t="s">
        <v>134</v>
      </c>
      <c r="B4" s="123"/>
      <c r="C4" s="122" t="s">
        <v>135</v>
      </c>
      <c r="D4" s="123"/>
      <c r="E4" s="129"/>
      <c r="F4" s="130" t="s">
        <v>136</v>
      </c>
      <c r="G4" s="123">
        <v>32700.0</v>
      </c>
      <c r="H4" s="124"/>
      <c r="I4" s="124"/>
      <c r="J4" s="124"/>
      <c r="K4" s="124"/>
      <c r="L4" s="124"/>
      <c r="M4" s="124"/>
    </row>
    <row r="5" ht="14.25" customHeight="1">
      <c r="A5" s="123"/>
      <c r="B5" s="131">
        <v>110720.0</v>
      </c>
      <c r="C5" s="123"/>
      <c r="D5" s="123"/>
      <c r="E5" s="124"/>
      <c r="F5" s="127" t="s">
        <v>137</v>
      </c>
      <c r="G5" s="123">
        <v>1686.0</v>
      </c>
      <c r="H5" s="124"/>
      <c r="I5" s="124"/>
      <c r="J5" s="124"/>
      <c r="K5" s="124"/>
      <c r="L5" s="124"/>
      <c r="M5" s="124"/>
    </row>
    <row r="6" ht="14.25" customHeight="1">
      <c r="A6" s="123" t="s">
        <v>138</v>
      </c>
      <c r="B6" s="132">
        <v>102936.0</v>
      </c>
      <c r="C6" s="123" t="s">
        <v>139</v>
      </c>
      <c r="D6" s="123">
        <v>2621250.0</v>
      </c>
      <c r="E6" s="124"/>
      <c r="F6" s="127" t="s">
        <v>140</v>
      </c>
      <c r="G6" s="133">
        <f>SUM(G3:G5)</f>
        <v>456666</v>
      </c>
      <c r="H6" s="124"/>
      <c r="I6" s="124"/>
      <c r="J6" s="124"/>
      <c r="K6" s="124"/>
      <c r="L6" s="124"/>
      <c r="M6" s="124"/>
    </row>
    <row r="7" ht="14.25" customHeight="1">
      <c r="A7" s="123"/>
      <c r="B7" s="123"/>
      <c r="C7" s="123"/>
      <c r="D7" s="123"/>
      <c r="E7" s="124"/>
      <c r="F7" s="127"/>
      <c r="G7" s="133"/>
      <c r="H7" s="124"/>
      <c r="I7" s="124"/>
      <c r="J7" s="124"/>
      <c r="K7" s="124"/>
      <c r="L7" s="124"/>
      <c r="M7" s="124"/>
    </row>
    <row r="8" ht="14.25" customHeight="1">
      <c r="A8" s="123" t="s">
        <v>141</v>
      </c>
      <c r="B8" s="123">
        <v>201686.0</v>
      </c>
      <c r="C8" s="123" t="s">
        <v>142</v>
      </c>
      <c r="D8" s="123">
        <f>B13-D6</f>
        <v>415342</v>
      </c>
      <c r="E8" s="124"/>
      <c r="F8" s="125" t="s">
        <v>13</v>
      </c>
      <c r="G8" s="123"/>
      <c r="H8" s="124"/>
      <c r="I8" s="124"/>
      <c r="J8" s="124"/>
      <c r="K8" s="124"/>
      <c r="L8" s="124"/>
      <c r="M8" s="124"/>
    </row>
    <row r="9" ht="14.25" customHeight="1">
      <c r="A9" s="123"/>
      <c r="B9" s="123"/>
      <c r="C9" s="123"/>
      <c r="D9" s="123"/>
      <c r="E9" s="124"/>
      <c r="F9" s="127" t="s">
        <v>15</v>
      </c>
      <c r="G9" s="123">
        <v>97563.0</v>
      </c>
      <c r="H9" s="124"/>
      <c r="I9" s="124"/>
      <c r="J9" s="124"/>
      <c r="K9" s="124"/>
      <c r="L9" s="124"/>
      <c r="M9" s="124"/>
    </row>
    <row r="10" ht="14.25" customHeight="1">
      <c r="A10" s="123" t="s">
        <v>143</v>
      </c>
      <c r="B10" s="123">
        <v>2621250.0</v>
      </c>
      <c r="C10" s="123"/>
      <c r="D10" s="123"/>
      <c r="E10" s="124"/>
      <c r="F10" s="134" t="s">
        <v>22</v>
      </c>
      <c r="G10" s="123"/>
      <c r="H10" s="124"/>
      <c r="I10" s="129"/>
      <c r="J10" s="129"/>
      <c r="K10" s="129"/>
      <c r="L10" s="124"/>
      <c r="M10" s="124"/>
    </row>
    <row r="11" ht="14.25" customHeight="1">
      <c r="A11" s="123"/>
      <c r="B11" s="123"/>
      <c r="C11" s="123"/>
      <c r="D11" s="123"/>
      <c r="E11" s="124"/>
      <c r="F11" s="127" t="s">
        <v>23</v>
      </c>
      <c r="G11" s="123">
        <v>3937.0</v>
      </c>
      <c r="H11" s="124"/>
      <c r="I11" s="124"/>
      <c r="J11" s="124"/>
      <c r="K11" s="124"/>
      <c r="L11" s="124"/>
      <c r="M11" s="124"/>
    </row>
    <row r="12" ht="14.25" customHeight="1">
      <c r="A12" s="123"/>
      <c r="B12" s="123"/>
      <c r="C12" s="123"/>
      <c r="D12" s="123"/>
      <c r="E12" s="124"/>
      <c r="F12" s="127" t="s">
        <v>31</v>
      </c>
      <c r="G12" s="123">
        <v>26362.0</v>
      </c>
      <c r="H12" s="124"/>
      <c r="I12" s="124"/>
      <c r="J12" s="124"/>
      <c r="K12" s="124"/>
      <c r="L12" s="124"/>
      <c r="M12" s="124"/>
    </row>
    <row r="13" ht="14.25" customHeight="1">
      <c r="A13" s="123" t="s">
        <v>144</v>
      </c>
      <c r="B13" s="123">
        <f>SUM(B4:B12)</f>
        <v>3036592</v>
      </c>
      <c r="C13" s="123"/>
      <c r="D13" s="123">
        <f>SUM(D6:D12)</f>
        <v>3036592</v>
      </c>
      <c r="E13" s="124"/>
      <c r="F13" s="127" t="s">
        <v>35</v>
      </c>
      <c r="G13" s="123">
        <v>21818.0</v>
      </c>
      <c r="H13" s="124"/>
      <c r="I13" s="124"/>
      <c r="J13" s="124"/>
      <c r="K13" s="124"/>
      <c r="L13" s="124"/>
      <c r="M13" s="124"/>
    </row>
    <row r="14" ht="14.25" customHeight="1">
      <c r="C14" s="124"/>
      <c r="D14" s="124"/>
      <c r="E14" s="124"/>
      <c r="F14" s="134" t="s">
        <v>39</v>
      </c>
      <c r="G14" s="123"/>
      <c r="H14" s="135"/>
      <c r="I14" s="124"/>
      <c r="J14" s="124"/>
      <c r="K14" s="124"/>
      <c r="L14" s="124"/>
      <c r="M14" s="124"/>
    </row>
    <row r="15" ht="14.25" customHeight="1">
      <c r="C15" s="124"/>
      <c r="D15" s="124"/>
      <c r="E15" s="124"/>
      <c r="F15" s="127" t="s">
        <v>40</v>
      </c>
      <c r="G15" s="123">
        <v>4020.0</v>
      </c>
      <c r="H15" s="124"/>
      <c r="I15" s="124"/>
      <c r="J15" s="124"/>
      <c r="K15" s="124"/>
      <c r="L15" s="124"/>
      <c r="M15" s="124"/>
    </row>
    <row r="16" ht="14.25" customHeight="1">
      <c r="C16" s="124"/>
      <c r="D16" s="124"/>
      <c r="E16" s="124"/>
      <c r="F16" s="127" t="s">
        <v>145</v>
      </c>
      <c r="G16" s="123">
        <v>6457.0</v>
      </c>
      <c r="H16" s="124"/>
      <c r="I16" s="124"/>
      <c r="J16" s="124"/>
      <c r="K16" s="124"/>
      <c r="L16" s="124"/>
      <c r="M16" s="124"/>
    </row>
    <row r="17" ht="14.25" customHeight="1">
      <c r="C17" s="124"/>
      <c r="D17" s="124"/>
      <c r="E17" s="124"/>
      <c r="F17" s="127" t="s">
        <v>146</v>
      </c>
      <c r="G17" s="123">
        <v>15183.0</v>
      </c>
      <c r="H17" s="124"/>
      <c r="I17" s="124"/>
      <c r="J17" s="124"/>
      <c r="K17" s="124"/>
      <c r="L17" s="124"/>
      <c r="M17" s="124"/>
    </row>
    <row r="18" ht="14.25" customHeight="1">
      <c r="C18" s="124"/>
      <c r="D18" s="124"/>
      <c r="E18" s="124"/>
      <c r="F18" s="127"/>
      <c r="H18" s="124"/>
      <c r="I18" s="124"/>
      <c r="J18" s="124"/>
      <c r="K18" s="124"/>
      <c r="L18" s="124"/>
      <c r="M18" s="124"/>
    </row>
    <row r="19" ht="14.25" customHeight="1">
      <c r="C19" s="124"/>
      <c r="D19" s="124"/>
      <c r="E19" s="124"/>
      <c r="F19" s="125" t="s">
        <v>147</v>
      </c>
      <c r="G19" s="122">
        <f>G6-(SUM(G9:G17))</f>
        <v>281326</v>
      </c>
      <c r="H19" s="124"/>
      <c r="I19" s="124"/>
      <c r="J19" s="124"/>
      <c r="K19" s="124"/>
      <c r="L19" s="129"/>
      <c r="M19" s="124"/>
    </row>
    <row r="20" ht="14.25" customHeight="1">
      <c r="C20" s="124"/>
      <c r="D20" s="124"/>
      <c r="E20" s="124"/>
      <c r="F20" s="127" t="s">
        <v>148</v>
      </c>
      <c r="G20" s="123">
        <v>66997.0</v>
      </c>
      <c r="H20" s="124"/>
      <c r="I20" s="124"/>
      <c r="J20" s="124"/>
      <c r="K20" s="124"/>
      <c r="L20" s="124"/>
      <c r="M20" s="124"/>
    </row>
    <row r="21" ht="14.25" customHeight="1">
      <c r="C21" s="124"/>
      <c r="D21" s="126"/>
      <c r="E21" s="126"/>
      <c r="F21" s="127" t="s">
        <v>149</v>
      </c>
      <c r="G21" s="136">
        <v>78750.0</v>
      </c>
      <c r="H21" s="126"/>
      <c r="I21" s="126"/>
      <c r="J21" s="126"/>
      <c r="K21" s="126"/>
      <c r="L21" s="126"/>
      <c r="M21" s="124"/>
    </row>
    <row r="22" ht="14.25" customHeight="1">
      <c r="C22" s="124"/>
      <c r="D22" s="124"/>
      <c r="E22" s="124"/>
      <c r="F22" s="127"/>
      <c r="H22" s="135"/>
      <c r="I22" s="135"/>
      <c r="J22" s="135"/>
      <c r="K22" s="135"/>
      <c r="L22" s="135"/>
      <c r="M22" s="124"/>
    </row>
    <row r="23" ht="14.25" customHeight="1">
      <c r="C23" s="124"/>
      <c r="D23" s="135"/>
      <c r="E23" s="124"/>
      <c r="F23" s="127"/>
      <c r="H23" s="124"/>
      <c r="I23" s="124"/>
      <c r="J23" s="124"/>
      <c r="K23" s="124"/>
      <c r="L23" s="124"/>
      <c r="M23" s="124"/>
    </row>
    <row r="24" ht="14.25" customHeight="1">
      <c r="C24" s="124"/>
      <c r="D24" s="124"/>
      <c r="E24" s="137"/>
      <c r="F24" s="125" t="s">
        <v>150</v>
      </c>
      <c r="G24" s="138">
        <f>SUM(G19-(G20+G21))</f>
        <v>135579</v>
      </c>
      <c r="H24" s="124"/>
      <c r="I24" s="124"/>
      <c r="J24" s="124"/>
      <c r="K24" s="124"/>
      <c r="L24" s="124"/>
      <c r="M24" s="124"/>
    </row>
    <row r="25" ht="14.25" customHeight="1">
      <c r="C25" s="124"/>
      <c r="D25" s="124"/>
      <c r="E25" s="124"/>
      <c r="F25" s="127"/>
      <c r="H25" s="124"/>
      <c r="I25" s="124"/>
      <c r="J25" s="124"/>
      <c r="K25" s="124"/>
      <c r="L25" s="124"/>
      <c r="M25" s="124"/>
    </row>
    <row r="26" ht="14.25" customHeight="1">
      <c r="C26" s="124"/>
      <c r="D26" s="118"/>
      <c r="E26" s="118"/>
      <c r="F26" s="127" t="s">
        <v>151</v>
      </c>
      <c r="G26" s="123">
        <v>50920.0</v>
      </c>
      <c r="H26" s="118"/>
      <c r="I26" s="118"/>
      <c r="J26" s="118"/>
      <c r="K26" s="118"/>
      <c r="L26" s="118"/>
      <c r="M26" s="124"/>
    </row>
    <row r="27" ht="14.25" customHeight="1">
      <c r="C27" s="124"/>
      <c r="D27" s="118"/>
      <c r="E27" s="118"/>
      <c r="F27" s="118"/>
      <c r="G27" s="118"/>
      <c r="H27" s="118"/>
      <c r="I27" s="118"/>
      <c r="J27" s="118"/>
      <c r="K27" s="118"/>
      <c r="L27" s="139"/>
      <c r="M27" s="124"/>
    </row>
    <row r="28" ht="14.25" customHeight="1">
      <c r="C28" s="124"/>
      <c r="D28" s="118"/>
      <c r="E28" s="118"/>
      <c r="F28" s="118"/>
      <c r="G28" s="118"/>
      <c r="H28" s="118"/>
      <c r="I28" s="118"/>
      <c r="J28" s="118"/>
      <c r="K28" s="118"/>
      <c r="L28" s="118"/>
      <c r="M28" s="124"/>
    </row>
    <row r="29" ht="14.25" customHeight="1">
      <c r="C29" s="124"/>
      <c r="D29" s="118"/>
      <c r="E29" s="118"/>
      <c r="F29" s="118"/>
      <c r="G29" s="118"/>
      <c r="H29" s="118"/>
      <c r="I29" s="118"/>
      <c r="J29" s="118"/>
      <c r="K29" s="118"/>
      <c r="L29" s="118"/>
      <c r="M29" s="124"/>
    </row>
    <row r="30" ht="14.25" customHeight="1">
      <c r="C30" s="124"/>
      <c r="D30" s="118"/>
      <c r="E30" s="118"/>
      <c r="F30" s="118"/>
      <c r="G30" s="118"/>
      <c r="H30" s="118"/>
      <c r="I30" s="118"/>
      <c r="J30" s="118"/>
      <c r="K30" s="118"/>
      <c r="L30" s="118"/>
      <c r="M30" s="124"/>
    </row>
    <row r="31" ht="14.25" customHeight="1">
      <c r="C31" s="124"/>
      <c r="D31" s="124"/>
      <c r="E31" s="124"/>
      <c r="F31" s="124"/>
      <c r="G31" s="124"/>
      <c r="H31" s="124"/>
      <c r="I31" s="124"/>
      <c r="J31" s="124"/>
      <c r="K31" s="97"/>
      <c r="L31" s="124"/>
      <c r="M31" s="124"/>
    </row>
    <row r="32" ht="14.25" customHeight="1"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</row>
    <row r="33" ht="14.25" customHeight="1"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</row>
    <row r="34" ht="14.25" customHeight="1"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</row>
    <row r="35" ht="14.25" customHeight="1"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</row>
    <row r="36" ht="14.25" customHeight="1"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</row>
    <row r="37" ht="14.25" customHeight="1"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</row>
    <row r="38" ht="14.25" customHeight="1"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</row>
    <row r="39" ht="14.25" customHeight="1"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</row>
    <row r="40" ht="14.25" customHeight="1"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</row>
    <row r="41" ht="14.25" customHeight="1"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</row>
    <row r="42" ht="14.25" customHeight="1"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</row>
    <row r="43" ht="14.25" customHeight="1"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</row>
    <row r="44" ht="14.25" customHeight="1"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</row>
    <row r="45" ht="14.25" customHeight="1"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</row>
    <row r="46" ht="14.25" customHeight="1"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</row>
    <row r="47" ht="14.25" customHeight="1"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</row>
    <row r="48" ht="14.25" customHeight="1"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</row>
    <row r="49" ht="14.25" customHeight="1"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</row>
    <row r="50" ht="14.25" customHeight="1"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</row>
    <row r="51" ht="14.25" customHeight="1"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</row>
    <row r="52" ht="14.25" customHeight="1"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</row>
    <row r="53" ht="14.25" customHeight="1"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</row>
    <row r="54" ht="14.25" customHeight="1"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</row>
    <row r="55" ht="14.25" customHeight="1"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</row>
    <row r="56" ht="14.25" customHeight="1"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</row>
    <row r="57" ht="14.25" customHeight="1"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</row>
    <row r="58" ht="14.25" customHeight="1"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</row>
    <row r="59" ht="14.25" customHeight="1"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</row>
    <row r="60" ht="14.25" customHeight="1"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</row>
    <row r="61" ht="14.25" customHeight="1"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</row>
    <row r="62" ht="14.25" customHeight="1"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</row>
    <row r="63" ht="14.25" customHeight="1"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</row>
    <row r="64" ht="14.25" customHeight="1"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</row>
    <row r="65" ht="14.25" customHeight="1"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</row>
    <row r="66" ht="14.25" customHeight="1"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</row>
    <row r="67" ht="14.25" customHeight="1"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</row>
    <row r="68" ht="14.25" customHeight="1"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</row>
    <row r="69" ht="14.25" customHeight="1"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</row>
    <row r="70" ht="14.25" customHeight="1"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</row>
    <row r="71" ht="14.25" customHeight="1"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</row>
    <row r="72" ht="14.25" customHeight="1"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</row>
    <row r="73" ht="14.25" customHeight="1"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</row>
    <row r="74" ht="14.25" customHeight="1"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</row>
    <row r="75" ht="14.25" customHeight="1"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</row>
    <row r="76" ht="14.25" customHeight="1"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</row>
    <row r="77" ht="14.25" customHeight="1"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</row>
    <row r="78" ht="14.25" customHeight="1"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</row>
    <row r="79" ht="14.25" customHeight="1"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</row>
    <row r="80" ht="14.25" customHeight="1"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</row>
    <row r="81" ht="14.25" customHeight="1"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</row>
    <row r="82" ht="14.25" customHeight="1"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</row>
    <row r="83" ht="14.25" customHeight="1"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</row>
    <row r="84" ht="14.25" customHeight="1"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</row>
    <row r="85" ht="14.25" customHeight="1"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</row>
    <row r="86" ht="14.25" customHeight="1"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</row>
    <row r="87" ht="14.25" customHeight="1"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</row>
    <row r="88" ht="14.25" customHeight="1"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</row>
    <row r="89" ht="14.25" customHeight="1"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</row>
    <row r="90" ht="14.25" customHeight="1"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</row>
    <row r="91" ht="14.25" customHeight="1"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</row>
    <row r="92" ht="14.25" customHeight="1"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</row>
    <row r="93" ht="14.25" customHeight="1"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</row>
    <row r="94" ht="14.25" customHeight="1"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</row>
    <row r="95" ht="14.25" customHeight="1"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</row>
    <row r="96" ht="14.25" customHeight="1"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</row>
    <row r="97" ht="14.25" customHeight="1"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</row>
    <row r="98" ht="14.25" customHeight="1"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</row>
    <row r="99" ht="14.25" customHeight="1"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</row>
    <row r="100" ht="14.25" customHeight="1"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</row>
    <row r="101" ht="14.25" customHeight="1"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</row>
    <row r="102" ht="14.25" customHeight="1"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</row>
    <row r="103" ht="14.25" customHeight="1"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</row>
    <row r="104" ht="14.25" customHeight="1"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</row>
    <row r="105" ht="14.25" customHeight="1"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</row>
    <row r="106" ht="14.25" customHeight="1"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</row>
    <row r="107" ht="14.25" customHeight="1"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</row>
    <row r="108" ht="14.25" customHeight="1"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</row>
    <row r="109" ht="14.25" customHeight="1"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</row>
    <row r="110" ht="14.25" customHeight="1"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</row>
    <row r="111" ht="14.25" customHeight="1"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</row>
    <row r="112" ht="14.25" customHeight="1"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</row>
    <row r="113" ht="14.25" customHeight="1"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</row>
    <row r="114" ht="14.25" customHeight="1"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</row>
    <row r="115" ht="14.25" customHeight="1"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</row>
    <row r="116" ht="14.25" customHeight="1"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</row>
    <row r="117" ht="14.25" customHeight="1"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</row>
    <row r="118" ht="14.25" customHeight="1"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</row>
    <row r="119" ht="14.25" customHeight="1"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</row>
    <row r="120" ht="14.25" customHeight="1"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</row>
    <row r="121" ht="14.25" customHeight="1"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</row>
    <row r="122" ht="14.25" customHeight="1"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</row>
    <row r="123" ht="14.25" customHeight="1"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</row>
    <row r="124" ht="14.25" customHeight="1"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</row>
    <row r="125" ht="14.25" customHeight="1"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</row>
    <row r="126" ht="14.25" customHeight="1"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</row>
    <row r="127" ht="14.25" customHeight="1"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</row>
    <row r="128" ht="14.25" customHeight="1"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</row>
    <row r="129" ht="14.25" customHeight="1"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</row>
    <row r="130" ht="14.25" customHeight="1"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</row>
    <row r="131" ht="14.25" customHeight="1"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</row>
    <row r="132" ht="14.25" customHeight="1"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</row>
    <row r="133" ht="14.25" customHeight="1"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</row>
    <row r="134" ht="14.25" customHeight="1"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</row>
    <row r="135" ht="14.25" customHeight="1"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</row>
    <row r="136" ht="14.25" customHeight="1"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</row>
    <row r="137" ht="14.25" customHeight="1"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</row>
    <row r="138" ht="14.25" customHeight="1"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</row>
    <row r="139" ht="14.25" customHeight="1"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</row>
    <row r="140" ht="14.25" customHeight="1"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</row>
    <row r="141" ht="14.25" customHeight="1"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</row>
    <row r="142" ht="14.25" customHeight="1"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</row>
    <row r="143" ht="14.25" customHeight="1"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</row>
    <row r="144" ht="14.25" customHeight="1"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</row>
    <row r="145" ht="14.25" customHeight="1"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</row>
    <row r="146" ht="14.25" customHeight="1"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</row>
    <row r="147" ht="14.25" customHeight="1"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</row>
    <row r="148" ht="14.25" customHeight="1"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</row>
    <row r="149" ht="14.25" customHeight="1"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</row>
    <row r="150" ht="14.25" customHeight="1"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</row>
    <row r="151" ht="14.25" customHeight="1"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</row>
    <row r="152" ht="14.25" customHeight="1"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</row>
    <row r="153" ht="14.25" customHeight="1"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</row>
    <row r="154" ht="14.25" customHeight="1"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</row>
    <row r="155" ht="14.25" customHeight="1"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</row>
    <row r="156" ht="14.25" customHeight="1"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</row>
    <row r="157" ht="14.25" customHeight="1"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</row>
    <row r="158" ht="14.25" customHeight="1"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</row>
    <row r="159" ht="14.25" customHeight="1"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</row>
    <row r="160" ht="14.25" customHeight="1"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</row>
    <row r="161" ht="14.25" customHeight="1"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</row>
    <row r="162" ht="14.25" customHeight="1"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</row>
    <row r="163" ht="14.25" customHeight="1"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</row>
    <row r="164" ht="14.25" customHeight="1"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</row>
    <row r="165" ht="14.25" customHeight="1"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</row>
    <row r="166" ht="14.25" customHeight="1"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</row>
    <row r="167" ht="14.25" customHeight="1"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</row>
    <row r="168" ht="14.25" customHeight="1"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</row>
    <row r="169" ht="14.25" customHeight="1"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</row>
    <row r="170" ht="14.25" customHeight="1"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</row>
    <row r="171" ht="14.25" customHeight="1"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</row>
    <row r="172" ht="14.25" customHeight="1"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</row>
    <row r="173" ht="14.25" customHeight="1"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</row>
    <row r="174" ht="14.25" customHeight="1"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</row>
    <row r="175" ht="14.25" customHeight="1"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</row>
    <row r="176" ht="14.25" customHeight="1"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</row>
    <row r="177" ht="14.25" customHeight="1"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</row>
    <row r="178" ht="14.25" customHeight="1"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</row>
    <row r="179" ht="14.25" customHeight="1"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</row>
    <row r="180" ht="14.25" customHeight="1"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</row>
    <row r="181" ht="14.25" customHeight="1"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</row>
    <row r="182" ht="14.25" customHeight="1"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</row>
    <row r="183" ht="14.25" customHeight="1"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</row>
    <row r="184" ht="14.25" customHeight="1"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</row>
    <row r="185" ht="14.25" customHeight="1"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</row>
    <row r="186" ht="14.25" customHeight="1"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</row>
    <row r="187" ht="14.25" customHeight="1"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</row>
    <row r="188" ht="14.25" customHeight="1"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</row>
    <row r="189" ht="14.25" customHeight="1"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</row>
    <row r="190" ht="14.25" customHeight="1"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</row>
    <row r="191" ht="14.25" customHeight="1"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</row>
    <row r="192" ht="14.25" customHeight="1"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</row>
    <row r="193" ht="14.25" customHeight="1"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</row>
    <row r="194" ht="14.25" customHeight="1"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</row>
    <row r="195" ht="14.25" customHeight="1"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</row>
    <row r="196" ht="14.25" customHeight="1"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</row>
    <row r="197" ht="14.25" customHeight="1"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</row>
    <row r="198" ht="14.25" customHeight="1"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</row>
    <row r="199" ht="14.25" customHeight="1"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</row>
    <row r="200" ht="14.25" customHeight="1"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</row>
    <row r="201" ht="14.25" customHeight="1"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</row>
    <row r="202" ht="14.25" customHeight="1"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</row>
    <row r="203" ht="14.25" customHeight="1"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</row>
    <row r="204" ht="14.25" customHeight="1"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</row>
    <row r="205" ht="14.25" customHeight="1"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</row>
    <row r="206" ht="14.25" customHeight="1"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</row>
    <row r="207" ht="14.25" customHeight="1"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</row>
    <row r="208" ht="14.25" customHeight="1"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</row>
    <row r="209" ht="14.25" customHeight="1"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</row>
    <row r="210" ht="14.25" customHeight="1"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</row>
    <row r="211" ht="14.25" customHeight="1"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</row>
    <row r="212" ht="14.25" customHeight="1"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</row>
    <row r="213" ht="14.25" customHeight="1"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</row>
    <row r="214" ht="14.25" customHeight="1"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</row>
    <row r="215" ht="14.25" customHeight="1"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</row>
    <row r="216" ht="14.25" customHeight="1"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</row>
    <row r="217" ht="14.25" customHeight="1"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</row>
    <row r="218" ht="14.25" customHeight="1"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</row>
    <row r="219" ht="14.25" customHeight="1"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</row>
    <row r="220" ht="14.25" customHeight="1"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</row>
    <row r="221" ht="14.25" customHeight="1"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</row>
    <row r="222" ht="14.25" customHeight="1"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</row>
    <row r="223" ht="14.25" customHeight="1"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</row>
    <row r="224" ht="14.25" customHeight="1"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</row>
    <row r="225" ht="14.25" customHeight="1"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</row>
    <row r="226" ht="14.25" customHeight="1"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</row>
    <row r="227" ht="14.25" customHeight="1"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</row>
    <row r="228" ht="14.25" customHeight="1"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</row>
    <row r="229" ht="14.25" customHeight="1"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</row>
    <row r="230" ht="14.25" customHeight="1"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</row>
    <row r="231" ht="14.25" customHeight="1"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</row>
    <row r="232" ht="14.25" customHeight="1"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</row>
    <row r="233" ht="14.25" customHeight="1"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</row>
    <row r="234" ht="14.25" customHeight="1"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</row>
    <row r="235" ht="14.25" customHeight="1"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</row>
    <row r="236" ht="14.25" customHeight="1"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</row>
    <row r="237" ht="14.25" customHeight="1"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</row>
    <row r="238" ht="14.25" customHeight="1"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</row>
    <row r="239" ht="14.25" customHeight="1"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</row>
    <row r="240" ht="14.25" customHeight="1"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</row>
    <row r="241" ht="14.25" customHeight="1"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</row>
    <row r="242" ht="14.25" customHeight="1"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</row>
    <row r="243" ht="14.25" customHeight="1"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</row>
    <row r="244" ht="14.25" customHeight="1"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</row>
    <row r="245" ht="14.25" customHeight="1"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</row>
    <row r="246" ht="14.25" customHeight="1"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</row>
    <row r="247" ht="14.25" customHeight="1"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</row>
    <row r="248" ht="14.25" customHeight="1"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</row>
    <row r="249" ht="14.25" customHeight="1"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</row>
    <row r="250" ht="14.25" customHeight="1"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</row>
    <row r="251" ht="14.25" customHeight="1"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</row>
    <row r="252" ht="14.25" customHeight="1"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</row>
    <row r="253" ht="14.25" customHeight="1"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</row>
    <row r="254" ht="14.25" customHeight="1"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</row>
    <row r="255" ht="14.25" customHeight="1"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</row>
    <row r="256" ht="14.25" customHeight="1"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</row>
    <row r="257" ht="14.25" customHeight="1"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</row>
    <row r="258" ht="14.25" customHeight="1"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</row>
    <row r="259" ht="14.25" customHeight="1"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</row>
    <row r="260" ht="14.25" customHeight="1"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</row>
    <row r="261" ht="14.25" customHeight="1"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</row>
    <row r="262" ht="14.25" customHeight="1"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</row>
    <row r="263" ht="14.25" customHeight="1"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</row>
    <row r="264" ht="14.25" customHeight="1"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</row>
    <row r="265" ht="14.25" customHeight="1"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</row>
    <row r="266" ht="14.25" customHeight="1"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</row>
    <row r="267" ht="14.25" customHeight="1"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</row>
    <row r="268" ht="14.25" customHeight="1"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</row>
    <row r="269" ht="14.25" customHeight="1"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</row>
    <row r="270" ht="14.25" customHeight="1"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</row>
    <row r="271" ht="14.25" customHeight="1"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</row>
    <row r="272" ht="14.25" customHeight="1"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</row>
    <row r="273" ht="14.25" customHeight="1"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</row>
    <row r="274" ht="14.25" customHeight="1"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</row>
    <row r="275" ht="14.25" customHeight="1"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</row>
    <row r="276" ht="14.25" customHeight="1"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</row>
    <row r="277" ht="14.25" customHeight="1"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</row>
    <row r="278" ht="14.25" customHeight="1"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</row>
    <row r="279" ht="14.25" customHeight="1"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</row>
    <row r="280" ht="14.25" customHeight="1"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</row>
    <row r="281" ht="14.25" customHeight="1"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</row>
    <row r="282" ht="14.25" customHeight="1"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</row>
    <row r="283" ht="14.25" customHeight="1"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</row>
    <row r="284" ht="14.25" customHeight="1"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</row>
    <row r="285" ht="14.25" customHeight="1"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</row>
    <row r="286" ht="14.25" customHeight="1"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</row>
    <row r="287" ht="14.25" customHeight="1"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</row>
    <row r="288" ht="14.25" customHeight="1"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</row>
    <row r="289" ht="14.25" customHeight="1"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</row>
    <row r="290" ht="14.25" customHeight="1"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</row>
    <row r="291" ht="14.25" customHeight="1"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</row>
    <row r="292" ht="14.25" customHeight="1"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</row>
    <row r="293" ht="14.25" customHeight="1"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</row>
    <row r="294" ht="14.25" customHeight="1"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</row>
    <row r="295" ht="14.25" customHeight="1"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</row>
    <row r="296" ht="14.25" customHeight="1"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</row>
    <row r="297" ht="14.25" customHeight="1"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</row>
    <row r="298" ht="14.25" customHeight="1"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</row>
    <row r="299" ht="14.25" customHeight="1"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</row>
    <row r="300" ht="14.25" customHeight="1"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</row>
    <row r="301" ht="14.25" customHeight="1"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</row>
    <row r="302" ht="14.25" customHeight="1"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</row>
    <row r="303" ht="14.25" customHeight="1"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</row>
    <row r="304" ht="14.25" customHeight="1"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</row>
    <row r="305" ht="14.25" customHeight="1"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</row>
    <row r="306" ht="14.25" customHeight="1"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</row>
    <row r="307" ht="14.25" customHeight="1"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</row>
    <row r="308" ht="14.25" customHeight="1"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</row>
    <row r="309" ht="14.25" customHeight="1"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</row>
    <row r="310" ht="14.25" customHeight="1"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</row>
    <row r="311" ht="14.25" customHeight="1"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</row>
    <row r="312" ht="14.25" customHeight="1"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</row>
    <row r="313" ht="14.25" customHeight="1"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</row>
    <row r="314" ht="14.25" customHeight="1"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</row>
    <row r="315" ht="14.25" customHeight="1"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</row>
    <row r="316" ht="14.25" customHeight="1"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</row>
    <row r="317" ht="14.25" customHeight="1"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</row>
    <row r="318" ht="14.25" customHeight="1"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</row>
    <row r="319" ht="14.25" customHeight="1"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</row>
    <row r="320" ht="14.25" customHeight="1"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</row>
    <row r="321" ht="14.25" customHeight="1"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</row>
    <row r="322" ht="14.25" customHeight="1"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</row>
    <row r="323" ht="14.25" customHeight="1"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</row>
    <row r="324" ht="14.25" customHeight="1"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</row>
    <row r="325" ht="14.25" customHeight="1"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</row>
    <row r="326" ht="14.25" customHeight="1"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</row>
    <row r="327" ht="14.25" customHeight="1"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</row>
    <row r="328" ht="14.25" customHeight="1"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</row>
    <row r="329" ht="14.25" customHeight="1"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</row>
    <row r="330" ht="14.25" customHeight="1"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</row>
    <row r="331" ht="14.25" customHeight="1"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</row>
    <row r="332" ht="14.25" customHeight="1"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</row>
    <row r="333" ht="14.25" customHeight="1"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</row>
    <row r="334" ht="14.25" customHeight="1"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</row>
    <row r="335" ht="14.25" customHeight="1"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</row>
    <row r="336" ht="14.25" customHeight="1"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</row>
    <row r="337" ht="14.25" customHeight="1"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</row>
    <row r="338" ht="14.25" customHeight="1"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</row>
    <row r="339" ht="14.25" customHeight="1"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</row>
    <row r="340" ht="14.25" customHeight="1"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</row>
    <row r="341" ht="14.25" customHeight="1"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</row>
    <row r="342" ht="14.25" customHeight="1"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</row>
    <row r="343" ht="14.25" customHeight="1"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</row>
    <row r="344" ht="14.25" customHeight="1"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</row>
    <row r="345" ht="14.25" customHeight="1"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</row>
    <row r="346" ht="14.25" customHeight="1"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</row>
    <row r="347" ht="14.25" customHeight="1"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</row>
    <row r="348" ht="14.25" customHeight="1"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</row>
    <row r="349" ht="14.25" customHeight="1"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</row>
    <row r="350" ht="14.25" customHeight="1"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</row>
    <row r="351" ht="14.25" customHeight="1"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</row>
    <row r="352" ht="14.25" customHeight="1"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</row>
    <row r="353" ht="14.25" customHeight="1"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</row>
    <row r="354" ht="14.25" customHeight="1"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</row>
    <row r="355" ht="14.25" customHeight="1"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</row>
    <row r="356" ht="14.25" customHeight="1"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</row>
    <row r="357" ht="14.25" customHeight="1"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</row>
    <row r="358" ht="14.25" customHeight="1"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</row>
    <row r="359" ht="14.25" customHeight="1"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</row>
    <row r="360" ht="14.25" customHeight="1"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</row>
    <row r="361" ht="14.25" customHeight="1"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</row>
    <row r="362" ht="14.25" customHeight="1"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</row>
    <row r="363" ht="14.25" customHeight="1"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</row>
    <row r="364" ht="14.25" customHeight="1"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</row>
    <row r="365" ht="14.25" customHeight="1"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</row>
    <row r="366" ht="14.25" customHeight="1"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</row>
    <row r="367" ht="14.25" customHeight="1"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</row>
    <row r="368" ht="14.25" customHeight="1"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</row>
    <row r="369" ht="14.25" customHeight="1"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</row>
    <row r="370" ht="14.25" customHeight="1"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</row>
    <row r="371" ht="14.25" customHeight="1"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</row>
    <row r="372" ht="14.25" customHeight="1"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</row>
    <row r="373" ht="14.25" customHeight="1"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</row>
    <row r="374" ht="14.25" customHeight="1"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</row>
    <row r="375" ht="14.25" customHeight="1"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</row>
    <row r="376" ht="14.25" customHeight="1"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</row>
    <row r="377" ht="14.25" customHeight="1"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</row>
    <row r="378" ht="14.25" customHeight="1"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</row>
    <row r="379" ht="14.25" customHeight="1"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</row>
    <row r="380" ht="14.25" customHeight="1"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</row>
    <row r="381" ht="14.25" customHeight="1"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</row>
    <row r="382" ht="14.25" customHeight="1"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</row>
    <row r="383" ht="14.25" customHeight="1"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</row>
    <row r="384" ht="14.25" customHeight="1"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</row>
    <row r="385" ht="14.25" customHeight="1"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</row>
    <row r="386" ht="14.25" customHeight="1"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</row>
    <row r="387" ht="14.25" customHeight="1"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</row>
    <row r="388" ht="14.25" customHeight="1"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</row>
    <row r="389" ht="14.25" customHeight="1"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</row>
    <row r="390" ht="14.25" customHeight="1"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</row>
    <row r="391" ht="14.25" customHeight="1"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</row>
    <row r="392" ht="14.25" customHeight="1"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</row>
    <row r="393" ht="14.25" customHeight="1"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</row>
    <row r="394" ht="14.25" customHeight="1"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</row>
    <row r="395" ht="14.25" customHeight="1"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</row>
    <row r="396" ht="14.25" customHeight="1"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</row>
    <row r="397" ht="14.25" customHeight="1"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</row>
    <row r="398" ht="14.25" customHeight="1"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</row>
    <row r="399" ht="14.25" customHeight="1"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</row>
    <row r="400" ht="14.25" customHeight="1"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</row>
    <row r="401" ht="14.25" customHeight="1"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</row>
    <row r="402" ht="14.25" customHeight="1"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</row>
    <row r="403" ht="14.25" customHeight="1"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</row>
    <row r="404" ht="14.25" customHeight="1"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</row>
    <row r="405" ht="14.25" customHeight="1"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</row>
    <row r="406" ht="14.25" customHeight="1"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</row>
    <row r="407" ht="14.25" customHeight="1"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</row>
    <row r="408" ht="14.25" customHeight="1"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</row>
    <row r="409" ht="14.25" customHeight="1"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</row>
    <row r="410" ht="14.25" customHeight="1"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</row>
    <row r="411" ht="14.25" customHeight="1"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</row>
    <row r="412" ht="14.25" customHeight="1"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</row>
    <row r="413" ht="14.25" customHeight="1"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</row>
    <row r="414" ht="14.25" customHeight="1"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</row>
    <row r="415" ht="14.25" customHeight="1"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</row>
    <row r="416" ht="14.25" customHeight="1"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</row>
    <row r="417" ht="14.25" customHeight="1"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</row>
    <row r="418" ht="14.25" customHeight="1"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</row>
    <row r="419" ht="14.25" customHeight="1"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</row>
    <row r="420" ht="14.25" customHeight="1"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</row>
    <row r="421" ht="14.25" customHeight="1"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</row>
    <row r="422" ht="14.25" customHeight="1"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</row>
    <row r="423" ht="14.25" customHeight="1"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</row>
    <row r="424" ht="14.25" customHeight="1"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</row>
    <row r="425" ht="14.25" customHeight="1"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</row>
    <row r="426" ht="14.25" customHeight="1"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</row>
    <row r="427" ht="14.25" customHeight="1"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</row>
    <row r="428" ht="14.25" customHeight="1"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</row>
    <row r="429" ht="14.25" customHeight="1"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</row>
    <row r="430" ht="14.25" customHeight="1"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</row>
    <row r="431" ht="14.25" customHeight="1"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</row>
    <row r="432" ht="14.25" customHeight="1"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</row>
    <row r="433" ht="14.25" customHeight="1"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</row>
    <row r="434" ht="14.25" customHeight="1"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</row>
    <row r="435" ht="14.25" customHeight="1"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</row>
    <row r="436" ht="14.25" customHeight="1"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</row>
    <row r="437" ht="14.25" customHeight="1"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</row>
    <row r="438" ht="14.25" customHeight="1"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</row>
    <row r="439" ht="14.25" customHeight="1"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</row>
    <row r="440" ht="14.25" customHeight="1"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</row>
    <row r="441" ht="14.25" customHeight="1"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</row>
    <row r="442" ht="14.25" customHeight="1"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</row>
    <row r="443" ht="14.25" customHeight="1"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</row>
    <row r="444" ht="14.25" customHeight="1"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</row>
    <row r="445" ht="14.25" customHeight="1"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</row>
    <row r="446" ht="14.25" customHeight="1"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</row>
    <row r="447" ht="14.25" customHeight="1"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</row>
    <row r="448" ht="14.25" customHeight="1"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</row>
    <row r="449" ht="14.25" customHeight="1"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</row>
    <row r="450" ht="14.25" customHeight="1"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</row>
    <row r="451" ht="14.25" customHeight="1"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</row>
    <row r="452" ht="14.25" customHeight="1"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</row>
    <row r="453" ht="14.25" customHeight="1"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</row>
    <row r="454" ht="14.25" customHeight="1"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</row>
    <row r="455" ht="14.25" customHeight="1"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</row>
    <row r="456" ht="14.25" customHeight="1"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</row>
    <row r="457" ht="14.25" customHeight="1"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</row>
    <row r="458" ht="14.25" customHeight="1"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</row>
    <row r="459" ht="14.25" customHeight="1"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</row>
    <row r="460" ht="14.25" customHeight="1"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</row>
    <row r="461" ht="14.25" customHeight="1"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</row>
    <row r="462" ht="14.25" customHeight="1"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</row>
    <row r="463" ht="14.25" customHeight="1"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</row>
    <row r="464" ht="14.25" customHeight="1"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</row>
    <row r="465" ht="14.25" customHeight="1"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</row>
    <row r="466" ht="14.25" customHeight="1"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</row>
    <row r="467" ht="14.25" customHeight="1"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</row>
    <row r="468" ht="14.25" customHeight="1"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</row>
    <row r="469" ht="14.25" customHeight="1"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</row>
    <row r="470" ht="14.25" customHeight="1"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</row>
    <row r="471" ht="14.25" customHeight="1"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</row>
    <row r="472" ht="14.25" customHeight="1"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</row>
    <row r="473" ht="14.25" customHeight="1"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</row>
    <row r="474" ht="14.25" customHeight="1"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</row>
    <row r="475" ht="14.25" customHeight="1"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</row>
    <row r="476" ht="14.25" customHeight="1"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</row>
    <row r="477" ht="14.25" customHeight="1"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</row>
    <row r="478" ht="14.25" customHeight="1"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</row>
    <row r="479" ht="14.25" customHeight="1"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</row>
    <row r="480" ht="14.25" customHeight="1"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</row>
    <row r="481" ht="14.25" customHeight="1"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</row>
    <row r="482" ht="14.25" customHeight="1"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</row>
    <row r="483" ht="14.25" customHeight="1"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</row>
    <row r="484" ht="14.25" customHeight="1"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</row>
    <row r="485" ht="14.25" customHeight="1"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</row>
    <row r="486" ht="14.25" customHeight="1"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</row>
    <row r="487" ht="14.25" customHeight="1"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</row>
    <row r="488" ht="14.25" customHeight="1"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</row>
    <row r="489" ht="14.25" customHeight="1"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</row>
    <row r="490" ht="14.25" customHeight="1"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</row>
    <row r="491" ht="14.25" customHeight="1"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</row>
    <row r="492" ht="14.25" customHeight="1"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</row>
    <row r="493" ht="14.25" customHeight="1"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</row>
    <row r="494" ht="14.25" customHeight="1"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</row>
    <row r="495" ht="14.25" customHeight="1"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</row>
    <row r="496" ht="14.25" customHeight="1"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</row>
    <row r="497" ht="14.25" customHeight="1"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</row>
    <row r="498" ht="14.25" customHeight="1"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</row>
    <row r="499" ht="14.25" customHeight="1"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</row>
    <row r="500" ht="14.25" customHeight="1"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</row>
    <row r="501" ht="14.25" customHeight="1"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</row>
    <row r="502" ht="14.25" customHeight="1"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</row>
    <row r="503" ht="14.25" customHeight="1"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</row>
    <row r="504" ht="14.25" customHeight="1"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</row>
    <row r="505" ht="14.25" customHeight="1"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</row>
    <row r="506" ht="14.25" customHeight="1"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</row>
    <row r="507" ht="14.25" customHeight="1"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</row>
    <row r="508" ht="14.25" customHeight="1"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</row>
    <row r="509" ht="14.25" customHeight="1"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</row>
    <row r="510" ht="14.25" customHeight="1"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</row>
    <row r="511" ht="14.25" customHeight="1"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</row>
    <row r="512" ht="14.25" customHeight="1"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</row>
    <row r="513" ht="14.25" customHeight="1"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</row>
    <row r="514" ht="14.25" customHeight="1"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</row>
    <row r="515" ht="14.25" customHeight="1"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</row>
    <row r="516" ht="14.25" customHeight="1"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</row>
    <row r="517" ht="14.25" customHeight="1"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</row>
    <row r="518" ht="14.25" customHeight="1"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</row>
    <row r="519" ht="14.25" customHeight="1"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</row>
    <row r="520" ht="14.25" customHeight="1"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</row>
    <row r="521" ht="14.25" customHeight="1"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</row>
    <row r="522" ht="14.25" customHeight="1"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</row>
    <row r="523" ht="14.25" customHeight="1"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</row>
    <row r="524" ht="14.25" customHeight="1"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</row>
    <row r="525" ht="14.25" customHeight="1"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</row>
    <row r="526" ht="14.25" customHeight="1"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</row>
    <row r="527" ht="14.25" customHeight="1"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</row>
    <row r="528" ht="14.25" customHeight="1"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</row>
    <row r="529" ht="14.25" customHeight="1"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</row>
    <row r="530" ht="14.25" customHeight="1"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</row>
    <row r="531" ht="14.25" customHeight="1"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</row>
    <row r="532" ht="14.25" customHeight="1"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</row>
    <row r="533" ht="14.25" customHeight="1"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</row>
    <row r="534" ht="14.25" customHeight="1"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  <c r="M534" s="124"/>
    </row>
    <row r="535" ht="14.25" customHeight="1"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  <c r="M535" s="124"/>
    </row>
    <row r="536" ht="14.25" customHeight="1"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  <c r="M536" s="124"/>
    </row>
    <row r="537" ht="14.25" customHeight="1"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  <c r="M537" s="124"/>
    </row>
    <row r="538" ht="14.25" customHeight="1"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  <c r="M538" s="124"/>
    </row>
    <row r="539" ht="14.25" customHeight="1"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</row>
    <row r="540" ht="14.25" customHeight="1"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</row>
    <row r="541" ht="14.25" customHeight="1"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  <c r="M541" s="124"/>
    </row>
    <row r="542" ht="14.25" customHeight="1"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</row>
    <row r="543" ht="14.25" customHeight="1"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  <c r="M543" s="124"/>
    </row>
    <row r="544" ht="14.25" customHeight="1"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  <c r="M544" s="124"/>
    </row>
    <row r="545" ht="14.25" customHeight="1"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  <c r="M545" s="124"/>
    </row>
    <row r="546" ht="14.25" customHeight="1"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</row>
    <row r="547" ht="14.25" customHeight="1"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4"/>
    </row>
    <row r="548" ht="14.25" customHeight="1"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  <c r="M548" s="124"/>
    </row>
    <row r="549" ht="14.25" customHeight="1"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  <c r="M549" s="124"/>
    </row>
    <row r="550" ht="14.25" customHeight="1"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  <c r="M550" s="124"/>
    </row>
    <row r="551" ht="14.25" customHeight="1"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  <c r="M551" s="124"/>
    </row>
    <row r="552" ht="14.25" customHeight="1"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</row>
    <row r="553" ht="14.25" customHeight="1"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  <c r="M553" s="124"/>
    </row>
    <row r="554" ht="14.25" customHeight="1"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  <c r="M554" s="124"/>
    </row>
    <row r="555" ht="14.25" customHeight="1"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  <c r="M555" s="124"/>
    </row>
    <row r="556" ht="14.25" customHeight="1"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</row>
    <row r="557" ht="14.25" customHeight="1"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</row>
    <row r="558" ht="14.25" customHeight="1"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</row>
    <row r="559" ht="14.25" customHeight="1"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</row>
    <row r="560" ht="14.25" customHeight="1"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</row>
    <row r="561" ht="14.25" customHeight="1"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</row>
    <row r="562" ht="14.25" customHeight="1"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</row>
    <row r="563" ht="14.25" customHeight="1"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</row>
    <row r="564" ht="14.25" customHeight="1"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</row>
    <row r="565" ht="14.25" customHeight="1"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</row>
    <row r="566" ht="14.25" customHeight="1"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</row>
    <row r="567" ht="14.25" customHeight="1"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</row>
    <row r="568" ht="14.25" customHeight="1"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</row>
    <row r="569" ht="14.25" customHeight="1"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</row>
    <row r="570" ht="14.25" customHeight="1"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</row>
    <row r="571" ht="14.25" customHeight="1"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</row>
    <row r="572" ht="14.25" customHeight="1"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</row>
    <row r="573" ht="14.25" customHeight="1"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</row>
    <row r="574" ht="14.25" customHeight="1"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</row>
    <row r="575" ht="14.25" customHeight="1"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</row>
    <row r="576" ht="14.25" customHeight="1"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</row>
    <row r="577" ht="14.25" customHeight="1"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</row>
    <row r="578" ht="14.25" customHeight="1"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</row>
    <row r="579" ht="14.25" customHeight="1"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</row>
    <row r="580" ht="14.25" customHeight="1"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</row>
    <row r="581" ht="14.25" customHeight="1"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</row>
    <row r="582" ht="14.25" customHeight="1"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</row>
    <row r="583" ht="14.25" customHeight="1"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</row>
    <row r="584" ht="14.25" customHeight="1"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</row>
    <row r="585" ht="14.25" customHeight="1"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</row>
    <row r="586" ht="14.25" customHeight="1"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</row>
    <row r="587" ht="14.25" customHeight="1"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</row>
    <row r="588" ht="14.25" customHeight="1"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</row>
    <row r="589" ht="14.25" customHeight="1"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</row>
    <row r="590" ht="14.25" customHeight="1"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</row>
    <row r="591" ht="14.25" customHeight="1"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</row>
    <row r="592" ht="14.25" customHeight="1"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</row>
    <row r="593" ht="14.25" customHeight="1"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</row>
    <row r="594" ht="14.25" customHeight="1"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</row>
    <row r="595" ht="14.25" customHeight="1"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</row>
    <row r="596" ht="14.25" customHeight="1"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</row>
    <row r="597" ht="14.25" customHeight="1"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</row>
    <row r="598" ht="14.25" customHeight="1"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</row>
    <row r="599" ht="14.25" customHeight="1"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</row>
    <row r="600" ht="14.25" customHeight="1"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</row>
    <row r="601" ht="14.25" customHeight="1"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</row>
    <row r="602" ht="14.25" customHeight="1"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</row>
    <row r="603" ht="14.25" customHeight="1"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</row>
    <row r="604" ht="14.25" customHeight="1"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</row>
    <row r="605" ht="14.25" customHeight="1"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</row>
    <row r="606" ht="14.25" customHeight="1"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</row>
    <row r="607" ht="14.25" customHeight="1"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</row>
    <row r="608" ht="14.25" customHeight="1"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</row>
    <row r="609" ht="14.25" customHeight="1"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</row>
    <row r="610" ht="14.25" customHeight="1"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</row>
    <row r="611" ht="14.25" customHeight="1"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</row>
    <row r="612" ht="14.25" customHeight="1"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</row>
    <row r="613" ht="14.25" customHeight="1"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</row>
    <row r="614" ht="14.25" customHeight="1"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</row>
    <row r="615" ht="14.25" customHeight="1"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</row>
    <row r="616" ht="14.25" customHeight="1"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</row>
    <row r="617" ht="14.25" customHeight="1"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</row>
    <row r="618" ht="14.25" customHeight="1"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</row>
    <row r="619" ht="14.25" customHeight="1"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</row>
    <row r="620" ht="14.25" customHeight="1"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</row>
    <row r="621" ht="14.25" customHeight="1"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</row>
    <row r="622" ht="14.25" customHeight="1"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</row>
    <row r="623" ht="14.25" customHeight="1"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</row>
    <row r="624" ht="14.25" customHeight="1"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</row>
    <row r="625" ht="14.25" customHeight="1"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</row>
    <row r="626" ht="14.25" customHeight="1"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</row>
    <row r="627" ht="14.25" customHeight="1"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</row>
    <row r="628" ht="14.25" customHeight="1"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</row>
    <row r="629" ht="14.25" customHeight="1"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</row>
    <row r="630" ht="14.25" customHeight="1"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</row>
    <row r="631" ht="14.25" customHeight="1"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</row>
    <row r="632" ht="14.25" customHeight="1"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</row>
    <row r="633" ht="14.25" customHeight="1"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</row>
    <row r="634" ht="14.25" customHeight="1"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</row>
    <row r="635" ht="14.25" customHeight="1"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</row>
    <row r="636" ht="14.25" customHeight="1"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</row>
    <row r="637" ht="14.25" customHeight="1"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</row>
    <row r="638" ht="14.25" customHeight="1"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</row>
    <row r="639" ht="14.25" customHeight="1"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</row>
    <row r="640" ht="14.25" customHeight="1"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</row>
    <row r="641" ht="14.25" customHeight="1"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</row>
    <row r="642" ht="14.25" customHeight="1"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</row>
    <row r="643" ht="14.25" customHeight="1"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</row>
    <row r="644" ht="14.25" customHeight="1"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  <c r="M644" s="124"/>
    </row>
    <row r="645" ht="14.25" customHeight="1"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4"/>
    </row>
    <row r="646" ht="14.25" customHeight="1"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  <c r="M646" s="124"/>
    </row>
    <row r="647" ht="14.25" customHeight="1"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  <c r="M647" s="124"/>
    </row>
    <row r="648" ht="14.25" customHeight="1"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</row>
    <row r="649" ht="14.25" customHeight="1"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  <c r="M649" s="124"/>
    </row>
    <row r="650" ht="14.25" customHeight="1"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4"/>
    </row>
    <row r="651" ht="14.25" customHeight="1"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</row>
    <row r="652" ht="14.25" customHeight="1"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  <c r="M652" s="124"/>
    </row>
    <row r="653" ht="14.25" customHeight="1"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4"/>
    </row>
    <row r="654" ht="14.25" customHeight="1"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  <c r="M654" s="124"/>
    </row>
    <row r="655" ht="14.25" customHeight="1"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  <c r="M655" s="124"/>
    </row>
    <row r="656" ht="14.25" customHeight="1"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  <c r="M656" s="124"/>
    </row>
    <row r="657" ht="14.25" customHeight="1">
      <c r="C657" s="124"/>
      <c r="D657" s="124"/>
      <c r="E657" s="124"/>
      <c r="F657" s="124"/>
      <c r="G657" s="124"/>
      <c r="H657" s="124"/>
      <c r="I657" s="124"/>
      <c r="J657" s="124"/>
      <c r="K657" s="124"/>
      <c r="L657" s="124"/>
      <c r="M657" s="124"/>
    </row>
    <row r="658" ht="14.25" customHeight="1">
      <c r="C658" s="124"/>
      <c r="D658" s="124"/>
      <c r="E658" s="124"/>
      <c r="F658" s="124"/>
      <c r="G658" s="124"/>
      <c r="H658" s="124"/>
      <c r="I658" s="124"/>
      <c r="J658" s="124"/>
      <c r="K658" s="124"/>
      <c r="L658" s="124"/>
      <c r="M658" s="124"/>
    </row>
    <row r="659" ht="14.25" customHeight="1"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  <c r="M659" s="124"/>
    </row>
    <row r="660" ht="14.25" customHeight="1"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  <c r="M660" s="124"/>
    </row>
    <row r="661" ht="14.25" customHeight="1">
      <c r="C661" s="124"/>
      <c r="D661" s="124"/>
      <c r="E661" s="124"/>
      <c r="F661" s="124"/>
      <c r="G661" s="124"/>
      <c r="H661" s="124"/>
      <c r="I661" s="124"/>
      <c r="J661" s="124"/>
      <c r="K661" s="124"/>
      <c r="L661" s="124"/>
      <c r="M661" s="124"/>
    </row>
    <row r="662" ht="14.25" customHeight="1">
      <c r="C662" s="124"/>
      <c r="D662" s="124"/>
      <c r="E662" s="124"/>
      <c r="F662" s="124"/>
      <c r="G662" s="124"/>
      <c r="H662" s="124"/>
      <c r="I662" s="124"/>
      <c r="J662" s="124"/>
      <c r="K662" s="124"/>
      <c r="L662" s="124"/>
      <c r="M662" s="124"/>
    </row>
    <row r="663" ht="14.25" customHeight="1">
      <c r="C663" s="124"/>
      <c r="D663" s="124"/>
      <c r="E663" s="124"/>
      <c r="F663" s="124"/>
      <c r="G663" s="124"/>
      <c r="H663" s="124"/>
      <c r="I663" s="124"/>
      <c r="J663" s="124"/>
      <c r="K663" s="124"/>
      <c r="L663" s="124"/>
      <c r="M663" s="124"/>
    </row>
    <row r="664" ht="14.25" customHeight="1">
      <c r="C664" s="124"/>
      <c r="D664" s="124"/>
      <c r="E664" s="124"/>
      <c r="F664" s="124"/>
      <c r="G664" s="124"/>
      <c r="H664" s="124"/>
      <c r="I664" s="124"/>
      <c r="J664" s="124"/>
      <c r="K664" s="124"/>
      <c r="L664" s="124"/>
      <c r="M664" s="124"/>
    </row>
    <row r="665" ht="14.25" customHeight="1"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  <c r="M665" s="124"/>
    </row>
    <row r="666" ht="14.25" customHeight="1">
      <c r="C666" s="124"/>
      <c r="D666" s="124"/>
      <c r="E666" s="124"/>
      <c r="F666" s="124"/>
      <c r="G666" s="124"/>
      <c r="H666" s="124"/>
      <c r="I666" s="124"/>
      <c r="J666" s="124"/>
      <c r="K666" s="124"/>
      <c r="L666" s="124"/>
      <c r="M666" s="124"/>
    </row>
    <row r="667" ht="14.25" customHeight="1">
      <c r="C667" s="124"/>
      <c r="D667" s="124"/>
      <c r="E667" s="124"/>
      <c r="F667" s="124"/>
      <c r="G667" s="124"/>
      <c r="H667" s="124"/>
      <c r="I667" s="124"/>
      <c r="J667" s="124"/>
      <c r="K667" s="124"/>
      <c r="L667" s="124"/>
      <c r="M667" s="124"/>
    </row>
    <row r="668" ht="14.25" customHeight="1">
      <c r="C668" s="124"/>
      <c r="D668" s="124"/>
      <c r="E668" s="124"/>
      <c r="F668" s="124"/>
      <c r="G668" s="124"/>
      <c r="H668" s="124"/>
      <c r="I668" s="124"/>
      <c r="J668" s="124"/>
      <c r="K668" s="124"/>
      <c r="L668" s="124"/>
      <c r="M668" s="124"/>
    </row>
    <row r="669" ht="14.25" customHeight="1">
      <c r="C669" s="124"/>
      <c r="D669" s="124"/>
      <c r="E669" s="124"/>
      <c r="F669" s="124"/>
      <c r="G669" s="124"/>
      <c r="H669" s="124"/>
      <c r="I669" s="124"/>
      <c r="J669" s="124"/>
      <c r="K669" s="124"/>
      <c r="L669" s="124"/>
      <c r="M669" s="124"/>
    </row>
    <row r="670" ht="14.25" customHeight="1">
      <c r="C670" s="124"/>
      <c r="D670" s="124"/>
      <c r="E670" s="124"/>
      <c r="F670" s="124"/>
      <c r="G670" s="124"/>
      <c r="H670" s="124"/>
      <c r="I670" s="124"/>
      <c r="J670" s="124"/>
      <c r="K670" s="124"/>
      <c r="L670" s="124"/>
      <c r="M670" s="124"/>
    </row>
    <row r="671" ht="14.25" customHeight="1">
      <c r="C671" s="124"/>
      <c r="D671" s="124"/>
      <c r="E671" s="124"/>
      <c r="F671" s="124"/>
      <c r="G671" s="124"/>
      <c r="H671" s="124"/>
      <c r="I671" s="124"/>
      <c r="J671" s="124"/>
      <c r="K671" s="124"/>
      <c r="L671" s="124"/>
      <c r="M671" s="124"/>
    </row>
    <row r="672" ht="14.25" customHeight="1">
      <c r="C672" s="124"/>
      <c r="D672" s="124"/>
      <c r="E672" s="124"/>
      <c r="F672" s="124"/>
      <c r="G672" s="124"/>
      <c r="H672" s="124"/>
      <c r="I672" s="124"/>
      <c r="J672" s="124"/>
      <c r="K672" s="124"/>
      <c r="L672" s="124"/>
      <c r="M672" s="124"/>
    </row>
    <row r="673" ht="14.25" customHeight="1">
      <c r="C673" s="124"/>
      <c r="D673" s="124"/>
      <c r="E673" s="124"/>
      <c r="F673" s="124"/>
      <c r="G673" s="124"/>
      <c r="H673" s="124"/>
      <c r="I673" s="124"/>
      <c r="J673" s="124"/>
      <c r="K673" s="124"/>
      <c r="L673" s="124"/>
      <c r="M673" s="124"/>
    </row>
    <row r="674" ht="14.25" customHeight="1">
      <c r="C674" s="124"/>
      <c r="D674" s="124"/>
      <c r="E674" s="124"/>
      <c r="F674" s="124"/>
      <c r="G674" s="124"/>
      <c r="H674" s="124"/>
      <c r="I674" s="124"/>
      <c r="J674" s="124"/>
      <c r="K674" s="124"/>
      <c r="L674" s="124"/>
      <c r="M674" s="124"/>
    </row>
    <row r="675" ht="14.25" customHeight="1">
      <c r="C675" s="124"/>
      <c r="D675" s="124"/>
      <c r="E675" s="124"/>
      <c r="F675" s="124"/>
      <c r="G675" s="124"/>
      <c r="H675" s="124"/>
      <c r="I675" s="124"/>
      <c r="J675" s="124"/>
      <c r="K675" s="124"/>
      <c r="L675" s="124"/>
      <c r="M675" s="124"/>
    </row>
    <row r="676" ht="14.25" customHeight="1">
      <c r="C676" s="124"/>
      <c r="D676" s="124"/>
      <c r="E676" s="124"/>
      <c r="F676" s="124"/>
      <c r="G676" s="124"/>
      <c r="H676" s="124"/>
      <c r="I676" s="124"/>
      <c r="J676" s="124"/>
      <c r="K676" s="124"/>
      <c r="L676" s="124"/>
      <c r="M676" s="124"/>
    </row>
    <row r="677" ht="14.25" customHeight="1">
      <c r="C677" s="124"/>
      <c r="D677" s="124"/>
      <c r="E677" s="124"/>
      <c r="F677" s="124"/>
      <c r="G677" s="124"/>
      <c r="H677" s="124"/>
      <c r="I677" s="124"/>
      <c r="J677" s="124"/>
      <c r="K677" s="124"/>
      <c r="L677" s="124"/>
      <c r="M677" s="124"/>
    </row>
    <row r="678" ht="14.25" customHeight="1">
      <c r="C678" s="124"/>
      <c r="D678" s="124"/>
      <c r="E678" s="124"/>
      <c r="F678" s="124"/>
      <c r="G678" s="124"/>
      <c r="H678" s="124"/>
      <c r="I678" s="124"/>
      <c r="J678" s="124"/>
      <c r="K678" s="124"/>
      <c r="L678" s="124"/>
      <c r="M678" s="124"/>
    </row>
    <row r="679" ht="14.25" customHeight="1">
      <c r="C679" s="124"/>
      <c r="D679" s="124"/>
      <c r="E679" s="124"/>
      <c r="F679" s="124"/>
      <c r="G679" s="124"/>
      <c r="H679" s="124"/>
      <c r="I679" s="124"/>
      <c r="J679" s="124"/>
      <c r="K679" s="124"/>
      <c r="L679" s="124"/>
      <c r="M679" s="124"/>
    </row>
    <row r="680" ht="14.25" customHeight="1">
      <c r="C680" s="124"/>
      <c r="D680" s="124"/>
      <c r="E680" s="124"/>
      <c r="F680" s="124"/>
      <c r="G680" s="124"/>
      <c r="H680" s="124"/>
      <c r="I680" s="124"/>
      <c r="J680" s="124"/>
      <c r="K680" s="124"/>
      <c r="L680" s="124"/>
      <c r="M680" s="124"/>
    </row>
    <row r="681" ht="14.25" customHeight="1">
      <c r="C681" s="124"/>
      <c r="D681" s="124"/>
      <c r="E681" s="124"/>
      <c r="F681" s="124"/>
      <c r="G681" s="124"/>
      <c r="H681" s="124"/>
      <c r="I681" s="124"/>
      <c r="J681" s="124"/>
      <c r="K681" s="124"/>
      <c r="L681" s="124"/>
      <c r="M681" s="124"/>
    </row>
    <row r="682" ht="14.25" customHeight="1"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4"/>
    </row>
    <row r="683" ht="14.25" customHeight="1">
      <c r="C683" s="124"/>
      <c r="D683" s="124"/>
      <c r="E683" s="124"/>
      <c r="F683" s="124"/>
      <c r="G683" s="124"/>
      <c r="H683" s="124"/>
      <c r="I683" s="124"/>
      <c r="J683" s="124"/>
      <c r="K683" s="124"/>
      <c r="L683" s="124"/>
      <c r="M683" s="124"/>
    </row>
    <row r="684" ht="14.25" customHeight="1"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  <c r="M684" s="124"/>
    </row>
    <row r="685" ht="14.25" customHeight="1"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  <c r="M685" s="124"/>
    </row>
    <row r="686" ht="14.25" customHeight="1">
      <c r="C686" s="124"/>
      <c r="D686" s="124"/>
      <c r="E686" s="124"/>
      <c r="F686" s="124"/>
      <c r="G686" s="124"/>
      <c r="H686" s="124"/>
      <c r="I686" s="124"/>
      <c r="J686" s="124"/>
      <c r="K686" s="124"/>
      <c r="L686" s="124"/>
      <c r="M686" s="124"/>
    </row>
    <row r="687" ht="14.25" customHeight="1"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  <c r="M687" s="124"/>
    </row>
    <row r="688" ht="14.25" customHeight="1"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  <c r="M688" s="124"/>
    </row>
    <row r="689" ht="14.25" customHeight="1">
      <c r="C689" s="124"/>
      <c r="D689" s="124"/>
      <c r="E689" s="124"/>
      <c r="F689" s="124"/>
      <c r="G689" s="124"/>
      <c r="H689" s="124"/>
      <c r="I689" s="124"/>
      <c r="J689" s="124"/>
      <c r="K689" s="124"/>
      <c r="L689" s="124"/>
      <c r="M689" s="124"/>
    </row>
    <row r="690" ht="14.25" customHeight="1"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4"/>
    </row>
    <row r="691" ht="14.25" customHeight="1"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  <c r="M691" s="124"/>
    </row>
    <row r="692" ht="14.25" customHeight="1">
      <c r="C692" s="124"/>
      <c r="D692" s="124"/>
      <c r="E692" s="124"/>
      <c r="F692" s="124"/>
      <c r="G692" s="124"/>
      <c r="H692" s="124"/>
      <c r="I692" s="124"/>
      <c r="J692" s="124"/>
      <c r="K692" s="124"/>
      <c r="L692" s="124"/>
      <c r="M692" s="124"/>
    </row>
    <row r="693" ht="14.25" customHeight="1"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  <c r="M693" s="124"/>
    </row>
    <row r="694" ht="14.25" customHeight="1">
      <c r="C694" s="124"/>
      <c r="D694" s="124"/>
      <c r="E694" s="124"/>
      <c r="F694" s="124"/>
      <c r="G694" s="124"/>
      <c r="H694" s="124"/>
      <c r="I694" s="124"/>
      <c r="J694" s="124"/>
      <c r="K694" s="124"/>
      <c r="L694" s="124"/>
      <c r="M694" s="124"/>
    </row>
    <row r="695" ht="14.25" customHeight="1">
      <c r="C695" s="124"/>
      <c r="D695" s="124"/>
      <c r="E695" s="124"/>
      <c r="F695" s="124"/>
      <c r="G695" s="124"/>
      <c r="H695" s="124"/>
      <c r="I695" s="124"/>
      <c r="J695" s="124"/>
      <c r="K695" s="124"/>
      <c r="L695" s="124"/>
      <c r="M695" s="124"/>
    </row>
    <row r="696" ht="14.25" customHeight="1">
      <c r="C696" s="124"/>
      <c r="D696" s="124"/>
      <c r="E696" s="124"/>
      <c r="F696" s="124"/>
      <c r="G696" s="124"/>
      <c r="H696" s="124"/>
      <c r="I696" s="124"/>
      <c r="J696" s="124"/>
      <c r="K696" s="124"/>
      <c r="L696" s="124"/>
      <c r="M696" s="124"/>
    </row>
    <row r="697" ht="14.25" customHeight="1"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  <c r="M697" s="124"/>
    </row>
    <row r="698" ht="14.25" customHeight="1">
      <c r="C698" s="124"/>
      <c r="D698" s="124"/>
      <c r="E698" s="124"/>
      <c r="F698" s="124"/>
      <c r="G698" s="124"/>
      <c r="H698" s="124"/>
      <c r="I698" s="124"/>
      <c r="J698" s="124"/>
      <c r="K698" s="124"/>
      <c r="L698" s="124"/>
      <c r="M698" s="124"/>
    </row>
    <row r="699" ht="14.25" customHeight="1">
      <c r="C699" s="124"/>
      <c r="D699" s="124"/>
      <c r="E699" s="124"/>
      <c r="F699" s="124"/>
      <c r="G699" s="124"/>
      <c r="H699" s="124"/>
      <c r="I699" s="124"/>
      <c r="J699" s="124"/>
      <c r="K699" s="124"/>
      <c r="L699" s="124"/>
      <c r="M699" s="124"/>
    </row>
    <row r="700" ht="14.25" customHeight="1">
      <c r="C700" s="124"/>
      <c r="D700" s="124"/>
      <c r="E700" s="124"/>
      <c r="F700" s="124"/>
      <c r="G700" s="124"/>
      <c r="H700" s="124"/>
      <c r="I700" s="124"/>
      <c r="J700" s="124"/>
      <c r="K700" s="124"/>
      <c r="L700" s="124"/>
      <c r="M700" s="124"/>
    </row>
    <row r="701" ht="14.25" customHeight="1"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  <c r="M701" s="124"/>
    </row>
    <row r="702" ht="14.25" customHeight="1">
      <c r="C702" s="124"/>
      <c r="D702" s="124"/>
      <c r="E702" s="124"/>
      <c r="F702" s="124"/>
      <c r="G702" s="124"/>
      <c r="H702" s="124"/>
      <c r="I702" s="124"/>
      <c r="J702" s="124"/>
      <c r="K702" s="124"/>
      <c r="L702" s="124"/>
      <c r="M702" s="124"/>
    </row>
    <row r="703" ht="14.25" customHeight="1"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  <c r="M703" s="124"/>
    </row>
    <row r="704" ht="14.25" customHeight="1">
      <c r="C704" s="124"/>
      <c r="D704" s="124"/>
      <c r="E704" s="124"/>
      <c r="F704" s="124"/>
      <c r="G704" s="124"/>
      <c r="H704" s="124"/>
      <c r="I704" s="124"/>
      <c r="J704" s="124"/>
      <c r="K704" s="124"/>
      <c r="L704" s="124"/>
      <c r="M704" s="124"/>
    </row>
    <row r="705" ht="14.25" customHeight="1"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  <c r="M705" s="124"/>
    </row>
    <row r="706" ht="14.25" customHeight="1"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  <c r="M706" s="124"/>
    </row>
    <row r="707" ht="14.25" customHeight="1"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  <c r="M707" s="124"/>
    </row>
    <row r="708" ht="14.25" customHeight="1"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  <c r="M708" s="124"/>
    </row>
    <row r="709" ht="14.25" customHeight="1"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  <c r="M709" s="124"/>
    </row>
    <row r="710" ht="14.25" customHeight="1"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  <c r="M710" s="124"/>
    </row>
    <row r="711" ht="14.25" customHeight="1"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  <c r="M711" s="124"/>
    </row>
    <row r="712" ht="14.25" customHeight="1"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  <c r="M712" s="124"/>
    </row>
    <row r="713" ht="14.25" customHeight="1"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4"/>
    </row>
    <row r="714" ht="14.25" customHeight="1"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  <c r="M714" s="124"/>
    </row>
    <row r="715" ht="14.25" customHeight="1"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4"/>
    </row>
    <row r="716" ht="14.25" customHeight="1"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</row>
    <row r="717" ht="14.25" customHeight="1"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  <c r="M717" s="124"/>
    </row>
    <row r="718" ht="14.25" customHeight="1"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  <c r="M718" s="124"/>
    </row>
    <row r="719" ht="14.25" customHeight="1"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  <c r="M719" s="124"/>
    </row>
    <row r="720" ht="14.25" customHeight="1">
      <c r="C720" s="124"/>
      <c r="D720" s="124"/>
      <c r="E720" s="124"/>
      <c r="F720" s="124"/>
      <c r="G720" s="124"/>
      <c r="H720" s="124"/>
      <c r="I720" s="124"/>
      <c r="J720" s="124"/>
      <c r="K720" s="124"/>
      <c r="L720" s="124"/>
      <c r="M720" s="124"/>
    </row>
    <row r="721" ht="14.25" customHeight="1">
      <c r="C721" s="124"/>
      <c r="D721" s="124"/>
      <c r="E721" s="124"/>
      <c r="F721" s="124"/>
      <c r="G721" s="124"/>
      <c r="H721" s="124"/>
      <c r="I721" s="124"/>
      <c r="J721" s="124"/>
      <c r="K721" s="124"/>
      <c r="L721" s="124"/>
      <c r="M721" s="124"/>
    </row>
    <row r="722" ht="14.25" customHeight="1"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  <c r="M722" s="124"/>
    </row>
    <row r="723" ht="14.25" customHeight="1">
      <c r="C723" s="124"/>
      <c r="D723" s="124"/>
      <c r="E723" s="124"/>
      <c r="F723" s="124"/>
      <c r="G723" s="124"/>
      <c r="H723" s="124"/>
      <c r="I723" s="124"/>
      <c r="J723" s="124"/>
      <c r="K723" s="124"/>
      <c r="L723" s="124"/>
      <c r="M723" s="124"/>
    </row>
    <row r="724" ht="14.25" customHeight="1">
      <c r="C724" s="124"/>
      <c r="D724" s="124"/>
      <c r="E724" s="124"/>
      <c r="F724" s="124"/>
      <c r="G724" s="124"/>
      <c r="H724" s="124"/>
      <c r="I724" s="124"/>
      <c r="J724" s="124"/>
      <c r="K724" s="124"/>
      <c r="L724" s="124"/>
      <c r="M724" s="124"/>
    </row>
    <row r="725" ht="14.25" customHeight="1">
      <c r="C725" s="124"/>
      <c r="D725" s="124"/>
      <c r="E725" s="124"/>
      <c r="F725" s="124"/>
      <c r="G725" s="124"/>
      <c r="H725" s="124"/>
      <c r="I725" s="124"/>
      <c r="J725" s="124"/>
      <c r="K725" s="124"/>
      <c r="L725" s="124"/>
      <c r="M725" s="124"/>
    </row>
    <row r="726" ht="14.25" customHeight="1"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  <c r="M726" s="124"/>
    </row>
    <row r="727" ht="14.25" customHeight="1">
      <c r="C727" s="124"/>
      <c r="D727" s="124"/>
      <c r="E727" s="124"/>
      <c r="F727" s="124"/>
      <c r="G727" s="124"/>
      <c r="H727" s="124"/>
      <c r="I727" s="124"/>
      <c r="J727" s="124"/>
      <c r="K727" s="124"/>
      <c r="L727" s="124"/>
      <c r="M727" s="124"/>
    </row>
    <row r="728" ht="14.25" customHeight="1"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  <c r="M728" s="124"/>
    </row>
    <row r="729" ht="14.25" customHeight="1"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  <c r="M729" s="124"/>
    </row>
    <row r="730" ht="14.25" customHeight="1">
      <c r="C730" s="124"/>
      <c r="D730" s="124"/>
      <c r="E730" s="124"/>
      <c r="F730" s="124"/>
      <c r="G730" s="124"/>
      <c r="H730" s="124"/>
      <c r="I730" s="124"/>
      <c r="J730" s="124"/>
      <c r="K730" s="124"/>
      <c r="L730" s="124"/>
      <c r="M730" s="124"/>
    </row>
    <row r="731" ht="14.25" customHeight="1">
      <c r="C731" s="124"/>
      <c r="D731" s="124"/>
      <c r="E731" s="124"/>
      <c r="F731" s="124"/>
      <c r="G731" s="124"/>
      <c r="H731" s="124"/>
      <c r="I731" s="124"/>
      <c r="J731" s="124"/>
      <c r="K731" s="124"/>
      <c r="L731" s="124"/>
      <c r="M731" s="124"/>
    </row>
    <row r="732" ht="14.25" customHeight="1"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  <c r="M732" s="124"/>
    </row>
    <row r="733" ht="14.25" customHeight="1">
      <c r="C733" s="124"/>
      <c r="D733" s="124"/>
      <c r="E733" s="124"/>
      <c r="F733" s="124"/>
      <c r="G733" s="124"/>
      <c r="H733" s="124"/>
      <c r="I733" s="124"/>
      <c r="J733" s="124"/>
      <c r="K733" s="124"/>
      <c r="L733" s="124"/>
      <c r="M733" s="124"/>
    </row>
    <row r="734" ht="14.25" customHeight="1">
      <c r="C734" s="124"/>
      <c r="D734" s="124"/>
      <c r="E734" s="124"/>
      <c r="F734" s="124"/>
      <c r="G734" s="124"/>
      <c r="H734" s="124"/>
      <c r="I734" s="124"/>
      <c r="J734" s="124"/>
      <c r="K734" s="124"/>
      <c r="L734" s="124"/>
      <c r="M734" s="124"/>
    </row>
    <row r="735" ht="14.25" customHeight="1">
      <c r="C735" s="124"/>
      <c r="D735" s="124"/>
      <c r="E735" s="124"/>
      <c r="F735" s="124"/>
      <c r="G735" s="124"/>
      <c r="H735" s="124"/>
      <c r="I735" s="124"/>
      <c r="J735" s="124"/>
      <c r="K735" s="124"/>
      <c r="L735" s="124"/>
      <c r="M735" s="124"/>
    </row>
    <row r="736" ht="14.25" customHeight="1">
      <c r="C736" s="124"/>
      <c r="D736" s="124"/>
      <c r="E736" s="124"/>
      <c r="F736" s="124"/>
      <c r="G736" s="124"/>
      <c r="H736" s="124"/>
      <c r="I736" s="124"/>
      <c r="J736" s="124"/>
      <c r="K736" s="124"/>
      <c r="L736" s="124"/>
      <c r="M736" s="124"/>
    </row>
    <row r="737" ht="14.25" customHeight="1">
      <c r="C737" s="124"/>
      <c r="D737" s="124"/>
      <c r="E737" s="124"/>
      <c r="F737" s="124"/>
      <c r="G737" s="124"/>
      <c r="H737" s="124"/>
      <c r="I737" s="124"/>
      <c r="J737" s="124"/>
      <c r="K737" s="124"/>
      <c r="L737" s="124"/>
      <c r="M737" s="124"/>
    </row>
    <row r="738" ht="14.25" customHeight="1">
      <c r="C738" s="124"/>
      <c r="D738" s="124"/>
      <c r="E738" s="124"/>
      <c r="F738" s="124"/>
      <c r="G738" s="124"/>
      <c r="H738" s="124"/>
      <c r="I738" s="124"/>
      <c r="J738" s="124"/>
      <c r="K738" s="124"/>
      <c r="L738" s="124"/>
      <c r="M738" s="124"/>
    </row>
    <row r="739" ht="14.25" customHeight="1">
      <c r="C739" s="124"/>
      <c r="D739" s="124"/>
      <c r="E739" s="124"/>
      <c r="F739" s="124"/>
      <c r="G739" s="124"/>
      <c r="H739" s="124"/>
      <c r="I739" s="124"/>
      <c r="J739" s="124"/>
      <c r="K739" s="124"/>
      <c r="L739" s="124"/>
      <c r="M739" s="124"/>
    </row>
    <row r="740" ht="14.25" customHeight="1">
      <c r="C740" s="124"/>
      <c r="D740" s="124"/>
      <c r="E740" s="124"/>
      <c r="F740" s="124"/>
      <c r="G740" s="124"/>
      <c r="H740" s="124"/>
      <c r="I740" s="124"/>
      <c r="J740" s="124"/>
      <c r="K740" s="124"/>
      <c r="L740" s="124"/>
      <c r="M740" s="124"/>
    </row>
    <row r="741" ht="14.25" customHeight="1">
      <c r="C741" s="124"/>
      <c r="D741" s="124"/>
      <c r="E741" s="124"/>
      <c r="F741" s="124"/>
      <c r="G741" s="124"/>
      <c r="H741" s="124"/>
      <c r="I741" s="124"/>
      <c r="J741" s="124"/>
      <c r="K741" s="124"/>
      <c r="L741" s="124"/>
      <c r="M741" s="124"/>
    </row>
    <row r="742" ht="14.25" customHeight="1">
      <c r="C742" s="124"/>
      <c r="D742" s="124"/>
      <c r="E742" s="124"/>
      <c r="F742" s="124"/>
      <c r="G742" s="124"/>
      <c r="H742" s="124"/>
      <c r="I742" s="124"/>
      <c r="J742" s="124"/>
      <c r="K742" s="124"/>
      <c r="L742" s="124"/>
      <c r="M742" s="124"/>
    </row>
    <row r="743" ht="14.25" customHeight="1">
      <c r="C743" s="124"/>
      <c r="D743" s="124"/>
      <c r="E743" s="124"/>
      <c r="F743" s="124"/>
      <c r="G743" s="124"/>
      <c r="H743" s="124"/>
      <c r="I743" s="124"/>
      <c r="J743" s="124"/>
      <c r="K743" s="124"/>
      <c r="L743" s="124"/>
      <c r="M743" s="124"/>
    </row>
    <row r="744" ht="14.25" customHeight="1">
      <c r="C744" s="124"/>
      <c r="D744" s="124"/>
      <c r="E744" s="124"/>
      <c r="F744" s="124"/>
      <c r="G744" s="124"/>
      <c r="H744" s="124"/>
      <c r="I744" s="124"/>
      <c r="J744" s="124"/>
      <c r="K744" s="124"/>
      <c r="L744" s="124"/>
      <c r="M744" s="124"/>
    </row>
    <row r="745" ht="14.25" customHeight="1">
      <c r="C745" s="124"/>
      <c r="D745" s="124"/>
      <c r="E745" s="124"/>
      <c r="F745" s="124"/>
      <c r="G745" s="124"/>
      <c r="H745" s="124"/>
      <c r="I745" s="124"/>
      <c r="J745" s="124"/>
      <c r="K745" s="124"/>
      <c r="L745" s="124"/>
      <c r="M745" s="124"/>
    </row>
    <row r="746" ht="14.25" customHeight="1">
      <c r="C746" s="124"/>
      <c r="D746" s="124"/>
      <c r="E746" s="124"/>
      <c r="F746" s="124"/>
      <c r="G746" s="124"/>
      <c r="H746" s="124"/>
      <c r="I746" s="124"/>
      <c r="J746" s="124"/>
      <c r="K746" s="124"/>
      <c r="L746" s="124"/>
      <c r="M746" s="124"/>
    </row>
    <row r="747" ht="14.25" customHeight="1">
      <c r="C747" s="124"/>
      <c r="D747" s="124"/>
      <c r="E747" s="124"/>
      <c r="F747" s="124"/>
      <c r="G747" s="124"/>
      <c r="H747" s="124"/>
      <c r="I747" s="124"/>
      <c r="J747" s="124"/>
      <c r="K747" s="124"/>
      <c r="L747" s="124"/>
      <c r="M747" s="124"/>
    </row>
    <row r="748" ht="14.25" customHeight="1">
      <c r="C748" s="124"/>
      <c r="D748" s="124"/>
      <c r="E748" s="124"/>
      <c r="F748" s="124"/>
      <c r="G748" s="124"/>
      <c r="H748" s="124"/>
      <c r="I748" s="124"/>
      <c r="J748" s="124"/>
      <c r="K748" s="124"/>
      <c r="L748" s="124"/>
      <c r="M748" s="124"/>
    </row>
    <row r="749" ht="14.25" customHeight="1">
      <c r="C749" s="124"/>
      <c r="D749" s="124"/>
      <c r="E749" s="124"/>
      <c r="F749" s="124"/>
      <c r="G749" s="124"/>
      <c r="H749" s="124"/>
      <c r="I749" s="124"/>
      <c r="J749" s="124"/>
      <c r="K749" s="124"/>
      <c r="L749" s="124"/>
      <c r="M749" s="124"/>
    </row>
    <row r="750" ht="14.25" customHeight="1">
      <c r="C750" s="124"/>
      <c r="D750" s="124"/>
      <c r="E750" s="124"/>
      <c r="F750" s="124"/>
      <c r="G750" s="124"/>
      <c r="H750" s="124"/>
      <c r="I750" s="124"/>
      <c r="J750" s="124"/>
      <c r="K750" s="124"/>
      <c r="L750" s="124"/>
      <c r="M750" s="124"/>
    </row>
    <row r="751" ht="14.25" customHeight="1">
      <c r="C751" s="124"/>
      <c r="D751" s="124"/>
      <c r="E751" s="124"/>
      <c r="F751" s="124"/>
      <c r="G751" s="124"/>
      <c r="H751" s="124"/>
      <c r="I751" s="124"/>
      <c r="J751" s="124"/>
      <c r="K751" s="124"/>
      <c r="L751" s="124"/>
      <c r="M751" s="124"/>
    </row>
    <row r="752" ht="14.25" customHeight="1">
      <c r="C752" s="124"/>
      <c r="D752" s="124"/>
      <c r="E752" s="124"/>
      <c r="F752" s="124"/>
      <c r="G752" s="124"/>
      <c r="H752" s="124"/>
      <c r="I752" s="124"/>
      <c r="J752" s="124"/>
      <c r="K752" s="124"/>
      <c r="L752" s="124"/>
      <c r="M752" s="124"/>
    </row>
    <row r="753" ht="14.25" customHeight="1">
      <c r="C753" s="124"/>
      <c r="D753" s="124"/>
      <c r="E753" s="124"/>
      <c r="F753" s="124"/>
      <c r="G753" s="124"/>
      <c r="H753" s="124"/>
      <c r="I753" s="124"/>
      <c r="J753" s="124"/>
      <c r="K753" s="124"/>
      <c r="L753" s="124"/>
      <c r="M753" s="124"/>
    </row>
    <row r="754" ht="14.25" customHeight="1">
      <c r="C754" s="124"/>
      <c r="D754" s="124"/>
      <c r="E754" s="124"/>
      <c r="F754" s="124"/>
      <c r="G754" s="124"/>
      <c r="H754" s="124"/>
      <c r="I754" s="124"/>
      <c r="J754" s="124"/>
      <c r="K754" s="124"/>
      <c r="L754" s="124"/>
      <c r="M754" s="124"/>
    </row>
    <row r="755" ht="14.25" customHeight="1">
      <c r="C755" s="124"/>
      <c r="D755" s="124"/>
      <c r="E755" s="124"/>
      <c r="F755" s="124"/>
      <c r="G755" s="124"/>
      <c r="H755" s="124"/>
      <c r="I755" s="124"/>
      <c r="J755" s="124"/>
      <c r="K755" s="124"/>
      <c r="L755" s="124"/>
      <c r="M755" s="124"/>
    </row>
    <row r="756" ht="14.25" customHeight="1">
      <c r="C756" s="124"/>
      <c r="D756" s="124"/>
      <c r="E756" s="124"/>
      <c r="F756" s="124"/>
      <c r="G756" s="124"/>
      <c r="H756" s="124"/>
      <c r="I756" s="124"/>
      <c r="J756" s="124"/>
      <c r="K756" s="124"/>
      <c r="L756" s="124"/>
      <c r="M756" s="124"/>
    </row>
    <row r="757" ht="14.25" customHeight="1">
      <c r="C757" s="124"/>
      <c r="D757" s="124"/>
      <c r="E757" s="124"/>
      <c r="F757" s="124"/>
      <c r="G757" s="124"/>
      <c r="H757" s="124"/>
      <c r="I757" s="124"/>
      <c r="J757" s="124"/>
      <c r="K757" s="124"/>
      <c r="L757" s="124"/>
      <c r="M757" s="124"/>
    </row>
    <row r="758" ht="14.25" customHeight="1">
      <c r="C758" s="124"/>
      <c r="D758" s="124"/>
      <c r="E758" s="124"/>
      <c r="F758" s="124"/>
      <c r="G758" s="124"/>
      <c r="H758" s="124"/>
      <c r="I758" s="124"/>
      <c r="J758" s="124"/>
      <c r="K758" s="124"/>
      <c r="L758" s="124"/>
      <c r="M758" s="124"/>
    </row>
    <row r="759" ht="14.25" customHeight="1">
      <c r="C759" s="124"/>
      <c r="D759" s="124"/>
      <c r="E759" s="124"/>
      <c r="F759" s="124"/>
      <c r="G759" s="124"/>
      <c r="H759" s="124"/>
      <c r="I759" s="124"/>
      <c r="J759" s="124"/>
      <c r="K759" s="124"/>
      <c r="L759" s="124"/>
      <c r="M759" s="124"/>
    </row>
    <row r="760" ht="14.25" customHeight="1">
      <c r="C760" s="124"/>
      <c r="D760" s="124"/>
      <c r="E760" s="124"/>
      <c r="F760" s="124"/>
      <c r="G760" s="124"/>
      <c r="H760" s="124"/>
      <c r="I760" s="124"/>
      <c r="J760" s="124"/>
      <c r="K760" s="124"/>
      <c r="L760" s="124"/>
      <c r="M760" s="124"/>
    </row>
    <row r="761" ht="14.25" customHeight="1">
      <c r="C761" s="124"/>
      <c r="D761" s="124"/>
      <c r="E761" s="124"/>
      <c r="F761" s="124"/>
      <c r="G761" s="124"/>
      <c r="H761" s="124"/>
      <c r="I761" s="124"/>
      <c r="J761" s="124"/>
      <c r="K761" s="124"/>
      <c r="L761" s="124"/>
      <c r="M761" s="124"/>
    </row>
    <row r="762" ht="14.25" customHeight="1">
      <c r="C762" s="124"/>
      <c r="D762" s="124"/>
      <c r="E762" s="124"/>
      <c r="F762" s="124"/>
      <c r="G762" s="124"/>
      <c r="H762" s="124"/>
      <c r="I762" s="124"/>
      <c r="J762" s="124"/>
      <c r="K762" s="124"/>
      <c r="L762" s="124"/>
      <c r="M762" s="124"/>
    </row>
    <row r="763" ht="14.25" customHeight="1">
      <c r="C763" s="124"/>
      <c r="D763" s="124"/>
      <c r="E763" s="124"/>
      <c r="F763" s="124"/>
      <c r="G763" s="124"/>
      <c r="H763" s="124"/>
      <c r="I763" s="124"/>
      <c r="J763" s="124"/>
      <c r="K763" s="124"/>
      <c r="L763" s="124"/>
      <c r="M763" s="124"/>
    </row>
    <row r="764" ht="14.25" customHeight="1">
      <c r="C764" s="124"/>
      <c r="D764" s="124"/>
      <c r="E764" s="124"/>
      <c r="F764" s="124"/>
      <c r="G764" s="124"/>
      <c r="H764" s="124"/>
      <c r="I764" s="124"/>
      <c r="J764" s="124"/>
      <c r="K764" s="124"/>
      <c r="L764" s="124"/>
      <c r="M764" s="124"/>
    </row>
    <row r="765" ht="14.25" customHeight="1">
      <c r="C765" s="124"/>
      <c r="D765" s="124"/>
      <c r="E765" s="124"/>
      <c r="F765" s="124"/>
      <c r="G765" s="124"/>
      <c r="H765" s="124"/>
      <c r="I765" s="124"/>
      <c r="J765" s="124"/>
      <c r="K765" s="124"/>
      <c r="L765" s="124"/>
      <c r="M765" s="124"/>
    </row>
    <row r="766" ht="14.25" customHeight="1">
      <c r="C766" s="124"/>
      <c r="D766" s="124"/>
      <c r="E766" s="124"/>
      <c r="F766" s="124"/>
      <c r="G766" s="124"/>
      <c r="H766" s="124"/>
      <c r="I766" s="124"/>
      <c r="J766" s="124"/>
      <c r="K766" s="124"/>
      <c r="L766" s="124"/>
      <c r="M766" s="124"/>
    </row>
    <row r="767" ht="14.25" customHeight="1">
      <c r="C767" s="124"/>
      <c r="D767" s="124"/>
      <c r="E767" s="124"/>
      <c r="F767" s="124"/>
      <c r="G767" s="124"/>
      <c r="H767" s="124"/>
      <c r="I767" s="124"/>
      <c r="J767" s="124"/>
      <c r="K767" s="124"/>
      <c r="L767" s="124"/>
      <c r="M767" s="124"/>
    </row>
    <row r="768" ht="14.25" customHeight="1">
      <c r="C768" s="124"/>
      <c r="D768" s="124"/>
      <c r="E768" s="124"/>
      <c r="F768" s="124"/>
      <c r="G768" s="124"/>
      <c r="H768" s="124"/>
      <c r="I768" s="124"/>
      <c r="J768" s="124"/>
      <c r="K768" s="124"/>
      <c r="L768" s="124"/>
      <c r="M768" s="124"/>
    </row>
    <row r="769" ht="14.25" customHeight="1">
      <c r="C769" s="124"/>
      <c r="D769" s="124"/>
      <c r="E769" s="124"/>
      <c r="F769" s="124"/>
      <c r="G769" s="124"/>
      <c r="H769" s="124"/>
      <c r="I769" s="124"/>
      <c r="J769" s="124"/>
      <c r="K769" s="124"/>
      <c r="L769" s="124"/>
      <c r="M769" s="124"/>
    </row>
    <row r="770" ht="14.25" customHeight="1">
      <c r="C770" s="124"/>
      <c r="D770" s="124"/>
      <c r="E770" s="124"/>
      <c r="F770" s="124"/>
      <c r="G770" s="124"/>
      <c r="H770" s="124"/>
      <c r="I770" s="124"/>
      <c r="J770" s="124"/>
      <c r="K770" s="124"/>
      <c r="L770" s="124"/>
      <c r="M770" s="124"/>
    </row>
    <row r="771" ht="14.25" customHeight="1">
      <c r="C771" s="124"/>
      <c r="D771" s="124"/>
      <c r="E771" s="124"/>
      <c r="F771" s="124"/>
      <c r="G771" s="124"/>
      <c r="H771" s="124"/>
      <c r="I771" s="124"/>
      <c r="J771" s="124"/>
      <c r="K771" s="124"/>
      <c r="L771" s="124"/>
      <c r="M771" s="124"/>
    </row>
    <row r="772" ht="14.25" customHeight="1">
      <c r="C772" s="124"/>
      <c r="D772" s="124"/>
      <c r="E772" s="124"/>
      <c r="F772" s="124"/>
      <c r="G772" s="124"/>
      <c r="H772" s="124"/>
      <c r="I772" s="124"/>
      <c r="J772" s="124"/>
      <c r="K772" s="124"/>
      <c r="L772" s="124"/>
      <c r="M772" s="124"/>
    </row>
    <row r="773" ht="14.25" customHeight="1">
      <c r="C773" s="124"/>
      <c r="D773" s="124"/>
      <c r="E773" s="124"/>
      <c r="F773" s="124"/>
      <c r="G773" s="124"/>
      <c r="H773" s="124"/>
      <c r="I773" s="124"/>
      <c r="J773" s="124"/>
      <c r="K773" s="124"/>
      <c r="L773" s="124"/>
      <c r="M773" s="124"/>
    </row>
    <row r="774" ht="14.25" customHeight="1">
      <c r="C774" s="124"/>
      <c r="D774" s="124"/>
      <c r="E774" s="124"/>
      <c r="F774" s="124"/>
      <c r="G774" s="124"/>
      <c r="H774" s="124"/>
      <c r="I774" s="124"/>
      <c r="J774" s="124"/>
      <c r="K774" s="124"/>
      <c r="L774" s="124"/>
      <c r="M774" s="124"/>
    </row>
    <row r="775" ht="14.25" customHeight="1">
      <c r="C775" s="124"/>
      <c r="D775" s="124"/>
      <c r="E775" s="124"/>
      <c r="F775" s="124"/>
      <c r="G775" s="124"/>
      <c r="H775" s="124"/>
      <c r="I775" s="124"/>
      <c r="J775" s="124"/>
      <c r="K775" s="124"/>
      <c r="L775" s="124"/>
      <c r="M775" s="124"/>
    </row>
    <row r="776" ht="14.25" customHeight="1">
      <c r="C776" s="124"/>
      <c r="D776" s="124"/>
      <c r="E776" s="124"/>
      <c r="F776" s="124"/>
      <c r="G776" s="124"/>
      <c r="H776" s="124"/>
      <c r="I776" s="124"/>
      <c r="J776" s="124"/>
      <c r="K776" s="124"/>
      <c r="L776" s="124"/>
      <c r="M776" s="124"/>
    </row>
    <row r="777" ht="14.25" customHeight="1">
      <c r="C777" s="124"/>
      <c r="D777" s="124"/>
      <c r="E777" s="124"/>
      <c r="F777" s="124"/>
      <c r="G777" s="124"/>
      <c r="H777" s="124"/>
      <c r="I777" s="124"/>
      <c r="J777" s="124"/>
      <c r="K777" s="124"/>
      <c r="L777" s="124"/>
      <c r="M777" s="124"/>
    </row>
    <row r="778" ht="14.25" customHeight="1">
      <c r="C778" s="124"/>
      <c r="D778" s="124"/>
      <c r="E778" s="124"/>
      <c r="F778" s="124"/>
      <c r="G778" s="124"/>
      <c r="H778" s="124"/>
      <c r="I778" s="124"/>
      <c r="J778" s="124"/>
      <c r="K778" s="124"/>
      <c r="L778" s="124"/>
      <c r="M778" s="124"/>
    </row>
    <row r="779" ht="14.25" customHeight="1">
      <c r="C779" s="124"/>
      <c r="D779" s="124"/>
      <c r="E779" s="124"/>
      <c r="F779" s="124"/>
      <c r="G779" s="124"/>
      <c r="H779" s="124"/>
      <c r="I779" s="124"/>
      <c r="J779" s="124"/>
      <c r="K779" s="124"/>
      <c r="L779" s="124"/>
      <c r="M779" s="124"/>
    </row>
    <row r="780" ht="14.25" customHeight="1">
      <c r="C780" s="124"/>
      <c r="D780" s="124"/>
      <c r="E780" s="124"/>
      <c r="F780" s="124"/>
      <c r="G780" s="124"/>
      <c r="H780" s="124"/>
      <c r="I780" s="124"/>
      <c r="J780" s="124"/>
      <c r="K780" s="124"/>
      <c r="L780" s="124"/>
      <c r="M780" s="124"/>
    </row>
    <row r="781" ht="14.25" customHeight="1">
      <c r="C781" s="124"/>
      <c r="D781" s="124"/>
      <c r="E781" s="124"/>
      <c r="F781" s="124"/>
      <c r="G781" s="124"/>
      <c r="H781" s="124"/>
      <c r="I781" s="124"/>
      <c r="J781" s="124"/>
      <c r="K781" s="124"/>
      <c r="L781" s="124"/>
      <c r="M781" s="124"/>
    </row>
    <row r="782" ht="14.25" customHeight="1">
      <c r="C782" s="124"/>
      <c r="D782" s="124"/>
      <c r="E782" s="124"/>
      <c r="F782" s="124"/>
      <c r="G782" s="124"/>
      <c r="H782" s="124"/>
      <c r="I782" s="124"/>
      <c r="J782" s="124"/>
      <c r="K782" s="124"/>
      <c r="L782" s="124"/>
      <c r="M782" s="124"/>
    </row>
    <row r="783" ht="14.25" customHeight="1">
      <c r="C783" s="124"/>
      <c r="D783" s="124"/>
      <c r="E783" s="124"/>
      <c r="F783" s="124"/>
      <c r="G783" s="124"/>
      <c r="H783" s="124"/>
      <c r="I783" s="124"/>
      <c r="J783" s="124"/>
      <c r="K783" s="124"/>
      <c r="L783" s="124"/>
      <c r="M783" s="124"/>
    </row>
    <row r="784" ht="14.25" customHeight="1">
      <c r="C784" s="124"/>
      <c r="D784" s="124"/>
      <c r="E784" s="124"/>
      <c r="F784" s="124"/>
      <c r="G784" s="124"/>
      <c r="H784" s="124"/>
      <c r="I784" s="124"/>
      <c r="J784" s="124"/>
      <c r="K784" s="124"/>
      <c r="L784" s="124"/>
      <c r="M784" s="124"/>
    </row>
    <row r="785" ht="14.25" customHeight="1">
      <c r="C785" s="124"/>
      <c r="D785" s="124"/>
      <c r="E785" s="124"/>
      <c r="F785" s="124"/>
      <c r="G785" s="124"/>
      <c r="H785" s="124"/>
      <c r="I785" s="124"/>
      <c r="J785" s="124"/>
      <c r="K785" s="124"/>
      <c r="L785" s="124"/>
      <c r="M785" s="124"/>
    </row>
    <row r="786" ht="14.25" customHeight="1">
      <c r="C786" s="124"/>
      <c r="D786" s="124"/>
      <c r="E786" s="124"/>
      <c r="F786" s="124"/>
      <c r="G786" s="124"/>
      <c r="H786" s="124"/>
      <c r="I786" s="124"/>
      <c r="J786" s="124"/>
      <c r="K786" s="124"/>
      <c r="L786" s="124"/>
      <c r="M786" s="124"/>
    </row>
    <row r="787" ht="14.25" customHeight="1">
      <c r="C787" s="124"/>
      <c r="D787" s="124"/>
      <c r="E787" s="124"/>
      <c r="F787" s="124"/>
      <c r="G787" s="124"/>
      <c r="H787" s="124"/>
      <c r="I787" s="124"/>
      <c r="J787" s="124"/>
      <c r="K787" s="124"/>
      <c r="L787" s="124"/>
      <c r="M787" s="124"/>
    </row>
    <row r="788" ht="14.25" customHeight="1">
      <c r="C788" s="124"/>
      <c r="D788" s="124"/>
      <c r="E788" s="124"/>
      <c r="F788" s="124"/>
      <c r="G788" s="124"/>
      <c r="H788" s="124"/>
      <c r="I788" s="124"/>
      <c r="J788" s="124"/>
      <c r="K788" s="124"/>
      <c r="L788" s="124"/>
      <c r="M788" s="124"/>
    </row>
    <row r="789" ht="14.25" customHeight="1">
      <c r="C789" s="124"/>
      <c r="D789" s="124"/>
      <c r="E789" s="124"/>
      <c r="F789" s="124"/>
      <c r="G789" s="124"/>
      <c r="H789" s="124"/>
      <c r="I789" s="124"/>
      <c r="J789" s="124"/>
      <c r="K789" s="124"/>
      <c r="L789" s="124"/>
      <c r="M789" s="124"/>
    </row>
    <row r="790" ht="14.25" customHeight="1">
      <c r="C790" s="124"/>
      <c r="D790" s="124"/>
      <c r="E790" s="124"/>
      <c r="F790" s="124"/>
      <c r="G790" s="124"/>
      <c r="H790" s="124"/>
      <c r="I790" s="124"/>
      <c r="J790" s="124"/>
      <c r="K790" s="124"/>
      <c r="L790" s="124"/>
      <c r="M790" s="124"/>
    </row>
    <row r="791" ht="14.25" customHeight="1">
      <c r="C791" s="124"/>
      <c r="D791" s="124"/>
      <c r="E791" s="124"/>
      <c r="F791" s="124"/>
      <c r="G791" s="124"/>
      <c r="H791" s="124"/>
      <c r="I791" s="124"/>
      <c r="J791" s="124"/>
      <c r="K791" s="124"/>
      <c r="L791" s="124"/>
      <c r="M791" s="124"/>
    </row>
    <row r="792" ht="14.25" customHeight="1">
      <c r="C792" s="124"/>
      <c r="D792" s="124"/>
      <c r="E792" s="124"/>
      <c r="F792" s="124"/>
      <c r="G792" s="124"/>
      <c r="H792" s="124"/>
      <c r="I792" s="124"/>
      <c r="J792" s="124"/>
      <c r="K792" s="124"/>
      <c r="L792" s="124"/>
      <c r="M792" s="124"/>
    </row>
    <row r="793" ht="14.25" customHeight="1">
      <c r="C793" s="124"/>
      <c r="D793" s="124"/>
      <c r="E793" s="124"/>
      <c r="F793" s="124"/>
      <c r="G793" s="124"/>
      <c r="H793" s="124"/>
      <c r="I793" s="124"/>
      <c r="J793" s="124"/>
      <c r="K793" s="124"/>
      <c r="L793" s="124"/>
      <c r="M793" s="124"/>
    </row>
    <row r="794" ht="14.25" customHeight="1">
      <c r="C794" s="124"/>
      <c r="D794" s="124"/>
      <c r="E794" s="124"/>
      <c r="F794" s="124"/>
      <c r="G794" s="124"/>
      <c r="H794" s="124"/>
      <c r="I794" s="124"/>
      <c r="J794" s="124"/>
      <c r="K794" s="124"/>
      <c r="L794" s="124"/>
      <c r="M794" s="124"/>
    </row>
    <row r="795" ht="14.25" customHeight="1">
      <c r="C795" s="124"/>
      <c r="D795" s="124"/>
      <c r="E795" s="124"/>
      <c r="F795" s="124"/>
      <c r="G795" s="124"/>
      <c r="H795" s="124"/>
      <c r="I795" s="124"/>
      <c r="J795" s="124"/>
      <c r="K795" s="124"/>
      <c r="L795" s="124"/>
      <c r="M795" s="124"/>
    </row>
    <row r="796" ht="14.25" customHeight="1">
      <c r="C796" s="124"/>
      <c r="D796" s="124"/>
      <c r="E796" s="124"/>
      <c r="F796" s="124"/>
      <c r="G796" s="124"/>
      <c r="H796" s="124"/>
      <c r="I796" s="124"/>
      <c r="J796" s="124"/>
      <c r="K796" s="124"/>
      <c r="L796" s="124"/>
      <c r="M796" s="124"/>
    </row>
    <row r="797" ht="14.25" customHeight="1">
      <c r="C797" s="124"/>
      <c r="D797" s="124"/>
      <c r="E797" s="124"/>
      <c r="F797" s="124"/>
      <c r="G797" s="124"/>
      <c r="H797" s="124"/>
      <c r="I797" s="124"/>
      <c r="J797" s="124"/>
      <c r="K797" s="124"/>
      <c r="L797" s="124"/>
      <c r="M797" s="124"/>
    </row>
    <row r="798" ht="14.25" customHeight="1">
      <c r="C798" s="124"/>
      <c r="D798" s="124"/>
      <c r="E798" s="124"/>
      <c r="F798" s="124"/>
      <c r="G798" s="124"/>
      <c r="H798" s="124"/>
      <c r="I798" s="124"/>
      <c r="J798" s="124"/>
      <c r="K798" s="124"/>
      <c r="L798" s="124"/>
      <c r="M798" s="124"/>
    </row>
    <row r="799" ht="14.25" customHeight="1">
      <c r="C799" s="124"/>
      <c r="D799" s="124"/>
      <c r="E799" s="124"/>
      <c r="F799" s="124"/>
      <c r="G799" s="124"/>
      <c r="H799" s="124"/>
      <c r="I799" s="124"/>
      <c r="J799" s="124"/>
      <c r="K799" s="124"/>
      <c r="L799" s="124"/>
      <c r="M799" s="124"/>
    </row>
    <row r="800" ht="14.25" customHeight="1">
      <c r="C800" s="124"/>
      <c r="D800" s="124"/>
      <c r="E800" s="124"/>
      <c r="F800" s="124"/>
      <c r="G800" s="124"/>
      <c r="H800" s="124"/>
      <c r="I800" s="124"/>
      <c r="J800" s="124"/>
      <c r="K800" s="124"/>
      <c r="L800" s="124"/>
      <c r="M800" s="124"/>
    </row>
    <row r="801" ht="14.25" customHeight="1">
      <c r="C801" s="124"/>
      <c r="D801" s="124"/>
      <c r="E801" s="124"/>
      <c r="F801" s="124"/>
      <c r="G801" s="124"/>
      <c r="H801" s="124"/>
      <c r="I801" s="124"/>
      <c r="J801" s="124"/>
      <c r="K801" s="124"/>
      <c r="L801" s="124"/>
      <c r="M801" s="124"/>
    </row>
    <row r="802" ht="14.25" customHeight="1">
      <c r="C802" s="124"/>
      <c r="D802" s="124"/>
      <c r="E802" s="124"/>
      <c r="F802" s="124"/>
      <c r="G802" s="124"/>
      <c r="H802" s="124"/>
      <c r="I802" s="124"/>
      <c r="J802" s="124"/>
      <c r="K802" s="124"/>
      <c r="L802" s="124"/>
      <c r="M802" s="124"/>
    </row>
    <row r="803" ht="14.25" customHeight="1">
      <c r="C803" s="124"/>
      <c r="D803" s="124"/>
      <c r="E803" s="124"/>
      <c r="F803" s="124"/>
      <c r="G803" s="124"/>
      <c r="H803" s="124"/>
      <c r="I803" s="124"/>
      <c r="J803" s="124"/>
      <c r="K803" s="124"/>
      <c r="L803" s="124"/>
      <c r="M803" s="124"/>
    </row>
    <row r="804" ht="14.25" customHeight="1">
      <c r="C804" s="124"/>
      <c r="D804" s="124"/>
      <c r="E804" s="124"/>
      <c r="F804" s="124"/>
      <c r="G804" s="124"/>
      <c r="H804" s="124"/>
      <c r="I804" s="124"/>
      <c r="J804" s="124"/>
      <c r="K804" s="124"/>
      <c r="L804" s="124"/>
      <c r="M804" s="124"/>
    </row>
    <row r="805" ht="14.25" customHeight="1">
      <c r="C805" s="124"/>
      <c r="D805" s="124"/>
      <c r="E805" s="124"/>
      <c r="F805" s="124"/>
      <c r="G805" s="124"/>
      <c r="H805" s="124"/>
      <c r="I805" s="124"/>
      <c r="J805" s="124"/>
      <c r="K805" s="124"/>
      <c r="L805" s="124"/>
      <c r="M805" s="124"/>
    </row>
    <row r="806" ht="14.25" customHeight="1">
      <c r="C806" s="124"/>
      <c r="D806" s="124"/>
      <c r="E806" s="124"/>
      <c r="F806" s="124"/>
      <c r="G806" s="124"/>
      <c r="H806" s="124"/>
      <c r="I806" s="124"/>
      <c r="J806" s="124"/>
      <c r="K806" s="124"/>
      <c r="L806" s="124"/>
      <c r="M806" s="124"/>
    </row>
    <row r="807" ht="14.25" customHeight="1">
      <c r="C807" s="124"/>
      <c r="D807" s="124"/>
      <c r="E807" s="124"/>
      <c r="F807" s="124"/>
      <c r="G807" s="124"/>
      <c r="H807" s="124"/>
      <c r="I807" s="124"/>
      <c r="J807" s="124"/>
      <c r="K807" s="124"/>
      <c r="L807" s="124"/>
      <c r="M807" s="124"/>
    </row>
    <row r="808" ht="14.25" customHeight="1">
      <c r="C808" s="124"/>
      <c r="D808" s="124"/>
      <c r="E808" s="124"/>
      <c r="F808" s="124"/>
      <c r="G808" s="124"/>
      <c r="H808" s="124"/>
      <c r="I808" s="124"/>
      <c r="J808" s="124"/>
      <c r="K808" s="124"/>
      <c r="L808" s="124"/>
      <c r="M808" s="124"/>
    </row>
    <row r="809" ht="14.25" customHeight="1">
      <c r="C809" s="124"/>
      <c r="D809" s="124"/>
      <c r="E809" s="124"/>
      <c r="F809" s="124"/>
      <c r="G809" s="124"/>
      <c r="H809" s="124"/>
      <c r="I809" s="124"/>
      <c r="J809" s="124"/>
      <c r="K809" s="124"/>
      <c r="L809" s="124"/>
      <c r="M809" s="124"/>
    </row>
    <row r="810" ht="14.25" customHeight="1">
      <c r="C810" s="124"/>
      <c r="D810" s="124"/>
      <c r="E810" s="124"/>
      <c r="F810" s="124"/>
      <c r="G810" s="124"/>
      <c r="H810" s="124"/>
      <c r="I810" s="124"/>
      <c r="J810" s="124"/>
      <c r="K810" s="124"/>
      <c r="L810" s="124"/>
      <c r="M810" s="124"/>
    </row>
    <row r="811" ht="14.25" customHeight="1">
      <c r="C811" s="124"/>
      <c r="D811" s="124"/>
      <c r="E811" s="124"/>
      <c r="F811" s="124"/>
      <c r="G811" s="124"/>
      <c r="H811" s="124"/>
      <c r="I811" s="124"/>
      <c r="J811" s="124"/>
      <c r="K811" s="124"/>
      <c r="L811" s="124"/>
      <c r="M811" s="124"/>
    </row>
    <row r="812" ht="14.25" customHeight="1">
      <c r="C812" s="124"/>
      <c r="D812" s="124"/>
      <c r="E812" s="124"/>
      <c r="F812" s="124"/>
      <c r="G812" s="124"/>
      <c r="H812" s="124"/>
      <c r="I812" s="124"/>
      <c r="J812" s="124"/>
      <c r="K812" s="124"/>
      <c r="L812" s="124"/>
      <c r="M812" s="124"/>
    </row>
    <row r="813" ht="14.25" customHeight="1">
      <c r="C813" s="124"/>
      <c r="D813" s="124"/>
      <c r="E813" s="124"/>
      <c r="F813" s="124"/>
      <c r="G813" s="124"/>
      <c r="H813" s="124"/>
      <c r="I813" s="124"/>
      <c r="J813" s="124"/>
      <c r="K813" s="124"/>
      <c r="L813" s="124"/>
      <c r="M813" s="124"/>
    </row>
    <row r="814" ht="14.25" customHeight="1">
      <c r="C814" s="124"/>
      <c r="D814" s="124"/>
      <c r="E814" s="124"/>
      <c r="F814" s="124"/>
      <c r="G814" s="124"/>
      <c r="H814" s="124"/>
      <c r="I814" s="124"/>
      <c r="J814" s="124"/>
      <c r="K814" s="124"/>
      <c r="L814" s="124"/>
      <c r="M814" s="124"/>
    </row>
    <row r="815" ht="14.25" customHeight="1">
      <c r="C815" s="124"/>
      <c r="D815" s="124"/>
      <c r="E815" s="124"/>
      <c r="F815" s="124"/>
      <c r="G815" s="124"/>
      <c r="H815" s="124"/>
      <c r="I815" s="124"/>
      <c r="J815" s="124"/>
      <c r="K815" s="124"/>
      <c r="L815" s="124"/>
      <c r="M815" s="124"/>
    </row>
    <row r="816" ht="14.25" customHeight="1">
      <c r="C816" s="124"/>
      <c r="D816" s="124"/>
      <c r="E816" s="124"/>
      <c r="F816" s="124"/>
      <c r="G816" s="124"/>
      <c r="H816" s="124"/>
      <c r="I816" s="124"/>
      <c r="J816" s="124"/>
      <c r="K816" s="124"/>
      <c r="L816" s="124"/>
      <c r="M816" s="124"/>
    </row>
    <row r="817" ht="14.25" customHeight="1">
      <c r="C817" s="124"/>
      <c r="D817" s="124"/>
      <c r="E817" s="124"/>
      <c r="F817" s="124"/>
      <c r="G817" s="124"/>
      <c r="H817" s="124"/>
      <c r="I817" s="124"/>
      <c r="J817" s="124"/>
      <c r="K817" s="124"/>
      <c r="L817" s="124"/>
      <c r="M817" s="124"/>
    </row>
    <row r="818" ht="14.25" customHeight="1">
      <c r="C818" s="124"/>
      <c r="D818" s="124"/>
      <c r="E818" s="124"/>
      <c r="F818" s="124"/>
      <c r="G818" s="124"/>
      <c r="H818" s="124"/>
      <c r="I818" s="124"/>
      <c r="J818" s="124"/>
      <c r="K818" s="124"/>
      <c r="L818" s="124"/>
      <c r="M818" s="124"/>
    </row>
    <row r="819" ht="14.25" customHeight="1">
      <c r="C819" s="124"/>
      <c r="D819" s="124"/>
      <c r="E819" s="124"/>
      <c r="F819" s="124"/>
      <c r="G819" s="124"/>
      <c r="H819" s="124"/>
      <c r="I819" s="124"/>
      <c r="J819" s="124"/>
      <c r="K819" s="124"/>
      <c r="L819" s="124"/>
      <c r="M819" s="124"/>
    </row>
    <row r="820" ht="14.25" customHeight="1">
      <c r="C820" s="124"/>
      <c r="D820" s="124"/>
      <c r="E820" s="124"/>
      <c r="F820" s="124"/>
      <c r="G820" s="124"/>
      <c r="H820" s="124"/>
      <c r="I820" s="124"/>
      <c r="J820" s="124"/>
      <c r="K820" s="124"/>
      <c r="L820" s="124"/>
      <c r="M820" s="124"/>
    </row>
    <row r="821" ht="14.25" customHeight="1">
      <c r="C821" s="124"/>
      <c r="D821" s="124"/>
      <c r="E821" s="124"/>
      <c r="F821" s="124"/>
      <c r="G821" s="124"/>
      <c r="H821" s="124"/>
      <c r="I821" s="124"/>
      <c r="J821" s="124"/>
      <c r="K821" s="124"/>
      <c r="L821" s="124"/>
      <c r="M821" s="124"/>
    </row>
    <row r="822" ht="14.25" customHeight="1">
      <c r="C822" s="124"/>
      <c r="D822" s="124"/>
      <c r="E822" s="124"/>
      <c r="F822" s="124"/>
      <c r="G822" s="124"/>
      <c r="H822" s="124"/>
      <c r="I822" s="124"/>
      <c r="J822" s="124"/>
      <c r="K822" s="124"/>
      <c r="L822" s="124"/>
      <c r="M822" s="124"/>
    </row>
    <row r="823" ht="14.25" customHeight="1">
      <c r="C823" s="124"/>
      <c r="D823" s="124"/>
      <c r="E823" s="124"/>
      <c r="F823" s="124"/>
      <c r="G823" s="124"/>
      <c r="H823" s="124"/>
      <c r="I823" s="124"/>
      <c r="J823" s="124"/>
      <c r="K823" s="124"/>
      <c r="L823" s="124"/>
      <c r="M823" s="124"/>
    </row>
    <row r="824" ht="14.25" customHeight="1">
      <c r="C824" s="124"/>
      <c r="D824" s="124"/>
      <c r="E824" s="124"/>
      <c r="F824" s="124"/>
      <c r="G824" s="124"/>
      <c r="H824" s="124"/>
      <c r="I824" s="124"/>
      <c r="J824" s="124"/>
      <c r="K824" s="124"/>
      <c r="L824" s="124"/>
      <c r="M824" s="124"/>
    </row>
    <row r="825" ht="14.25" customHeight="1">
      <c r="C825" s="124"/>
      <c r="D825" s="124"/>
      <c r="E825" s="124"/>
      <c r="F825" s="124"/>
      <c r="G825" s="124"/>
      <c r="H825" s="124"/>
      <c r="I825" s="124"/>
      <c r="J825" s="124"/>
      <c r="K825" s="124"/>
      <c r="L825" s="124"/>
      <c r="M825" s="124"/>
    </row>
    <row r="826" ht="14.25" customHeight="1">
      <c r="C826" s="124"/>
      <c r="D826" s="124"/>
      <c r="E826" s="124"/>
      <c r="F826" s="124"/>
      <c r="G826" s="124"/>
      <c r="H826" s="124"/>
      <c r="I826" s="124"/>
      <c r="J826" s="124"/>
      <c r="K826" s="124"/>
      <c r="L826" s="124"/>
      <c r="M826" s="124"/>
    </row>
    <row r="827" ht="14.25" customHeight="1">
      <c r="C827" s="124"/>
      <c r="D827" s="124"/>
      <c r="E827" s="124"/>
      <c r="F827" s="124"/>
      <c r="G827" s="124"/>
      <c r="H827" s="124"/>
      <c r="I827" s="124"/>
      <c r="J827" s="124"/>
      <c r="K827" s="124"/>
      <c r="L827" s="124"/>
      <c r="M827" s="124"/>
    </row>
    <row r="828" ht="14.25" customHeight="1">
      <c r="C828" s="124"/>
      <c r="D828" s="124"/>
      <c r="E828" s="124"/>
      <c r="F828" s="124"/>
      <c r="G828" s="124"/>
      <c r="H828" s="124"/>
      <c r="I828" s="124"/>
      <c r="J828" s="124"/>
      <c r="K828" s="124"/>
      <c r="L828" s="124"/>
      <c r="M828" s="124"/>
    </row>
    <row r="829" ht="14.25" customHeight="1">
      <c r="C829" s="124"/>
      <c r="D829" s="124"/>
      <c r="E829" s="124"/>
      <c r="F829" s="124"/>
      <c r="G829" s="124"/>
      <c r="H829" s="124"/>
      <c r="I829" s="124"/>
      <c r="J829" s="124"/>
      <c r="K829" s="124"/>
      <c r="L829" s="124"/>
      <c r="M829" s="124"/>
    </row>
    <row r="830" ht="14.25" customHeight="1">
      <c r="C830" s="124"/>
      <c r="D830" s="124"/>
      <c r="E830" s="124"/>
      <c r="F830" s="124"/>
      <c r="G830" s="124"/>
      <c r="H830" s="124"/>
      <c r="I830" s="124"/>
      <c r="J830" s="124"/>
      <c r="K830" s="124"/>
      <c r="L830" s="124"/>
      <c r="M830" s="124"/>
    </row>
    <row r="831" ht="14.25" customHeight="1">
      <c r="C831" s="124"/>
      <c r="D831" s="124"/>
      <c r="E831" s="124"/>
      <c r="F831" s="124"/>
      <c r="G831" s="124"/>
      <c r="H831" s="124"/>
      <c r="I831" s="124"/>
      <c r="J831" s="124"/>
      <c r="K831" s="124"/>
      <c r="L831" s="124"/>
      <c r="M831" s="124"/>
    </row>
    <row r="832" ht="14.25" customHeight="1">
      <c r="C832" s="124"/>
      <c r="D832" s="124"/>
      <c r="E832" s="124"/>
      <c r="F832" s="124"/>
      <c r="G832" s="124"/>
      <c r="H832" s="124"/>
      <c r="I832" s="124"/>
      <c r="J832" s="124"/>
      <c r="K832" s="124"/>
      <c r="L832" s="124"/>
      <c r="M832" s="124"/>
    </row>
    <row r="833" ht="14.25" customHeight="1">
      <c r="C833" s="124"/>
      <c r="D833" s="124"/>
      <c r="E833" s="124"/>
      <c r="F833" s="124"/>
      <c r="G833" s="124"/>
      <c r="H833" s="124"/>
      <c r="I833" s="124"/>
      <c r="J833" s="124"/>
      <c r="K833" s="124"/>
      <c r="L833" s="124"/>
      <c r="M833" s="124"/>
    </row>
    <row r="834" ht="14.25" customHeight="1">
      <c r="C834" s="124"/>
      <c r="D834" s="124"/>
      <c r="E834" s="124"/>
      <c r="F834" s="124"/>
      <c r="G834" s="124"/>
      <c r="H834" s="124"/>
      <c r="I834" s="124"/>
      <c r="J834" s="124"/>
      <c r="K834" s="124"/>
      <c r="L834" s="124"/>
      <c r="M834" s="124"/>
    </row>
    <row r="835" ht="14.25" customHeight="1">
      <c r="C835" s="124"/>
      <c r="D835" s="124"/>
      <c r="E835" s="124"/>
      <c r="F835" s="124"/>
      <c r="G835" s="124"/>
      <c r="H835" s="124"/>
      <c r="I835" s="124"/>
      <c r="J835" s="124"/>
      <c r="K835" s="124"/>
      <c r="L835" s="124"/>
      <c r="M835" s="124"/>
    </row>
    <row r="836" ht="14.25" customHeight="1">
      <c r="C836" s="124"/>
      <c r="D836" s="124"/>
      <c r="E836" s="124"/>
      <c r="F836" s="124"/>
      <c r="G836" s="124"/>
      <c r="H836" s="124"/>
      <c r="I836" s="124"/>
      <c r="J836" s="124"/>
      <c r="K836" s="124"/>
      <c r="L836" s="124"/>
      <c r="M836" s="124"/>
    </row>
    <row r="837" ht="14.25" customHeight="1">
      <c r="C837" s="124"/>
      <c r="D837" s="124"/>
      <c r="E837" s="124"/>
      <c r="F837" s="124"/>
      <c r="G837" s="124"/>
      <c r="H837" s="124"/>
      <c r="I837" s="124"/>
      <c r="J837" s="124"/>
      <c r="K837" s="124"/>
      <c r="L837" s="124"/>
      <c r="M837" s="124"/>
    </row>
    <row r="838" ht="14.25" customHeight="1">
      <c r="C838" s="124"/>
      <c r="D838" s="124"/>
      <c r="E838" s="124"/>
      <c r="F838" s="124"/>
      <c r="G838" s="124"/>
      <c r="H838" s="124"/>
      <c r="I838" s="124"/>
      <c r="J838" s="124"/>
      <c r="K838" s="124"/>
      <c r="L838" s="124"/>
      <c r="M838" s="124"/>
    </row>
    <row r="839" ht="14.25" customHeight="1">
      <c r="C839" s="124"/>
      <c r="D839" s="124"/>
      <c r="E839" s="124"/>
      <c r="F839" s="124"/>
      <c r="G839" s="124"/>
      <c r="H839" s="124"/>
      <c r="I839" s="124"/>
      <c r="J839" s="124"/>
      <c r="K839" s="124"/>
      <c r="L839" s="124"/>
      <c r="M839" s="124"/>
    </row>
    <row r="840" ht="14.25" customHeight="1">
      <c r="C840" s="124"/>
      <c r="D840" s="124"/>
      <c r="E840" s="124"/>
      <c r="F840" s="124"/>
      <c r="G840" s="124"/>
      <c r="H840" s="124"/>
      <c r="I840" s="124"/>
      <c r="J840" s="124"/>
      <c r="K840" s="124"/>
      <c r="L840" s="124"/>
      <c r="M840" s="124"/>
    </row>
    <row r="841" ht="14.25" customHeight="1">
      <c r="C841" s="124"/>
      <c r="D841" s="124"/>
      <c r="E841" s="124"/>
      <c r="F841" s="124"/>
      <c r="G841" s="124"/>
      <c r="H841" s="124"/>
      <c r="I841" s="124"/>
      <c r="J841" s="124"/>
      <c r="K841" s="124"/>
      <c r="L841" s="124"/>
      <c r="M841" s="124"/>
    </row>
    <row r="842" ht="14.25" customHeight="1">
      <c r="C842" s="124"/>
      <c r="D842" s="124"/>
      <c r="E842" s="124"/>
      <c r="F842" s="124"/>
      <c r="G842" s="124"/>
      <c r="H842" s="124"/>
      <c r="I842" s="124"/>
      <c r="J842" s="124"/>
      <c r="K842" s="124"/>
      <c r="L842" s="124"/>
      <c r="M842" s="124"/>
    </row>
    <row r="843" ht="14.25" customHeight="1">
      <c r="C843" s="124"/>
      <c r="D843" s="124"/>
      <c r="E843" s="124"/>
      <c r="F843" s="124"/>
      <c r="G843" s="124"/>
      <c r="H843" s="124"/>
      <c r="I843" s="124"/>
      <c r="J843" s="124"/>
      <c r="K843" s="124"/>
      <c r="L843" s="124"/>
      <c r="M843" s="124"/>
    </row>
    <row r="844" ht="14.25" customHeight="1">
      <c r="C844" s="124"/>
      <c r="D844" s="124"/>
      <c r="E844" s="124"/>
      <c r="F844" s="124"/>
      <c r="G844" s="124"/>
      <c r="H844" s="124"/>
      <c r="I844" s="124"/>
      <c r="J844" s="124"/>
      <c r="K844" s="124"/>
      <c r="L844" s="124"/>
      <c r="M844" s="124"/>
    </row>
    <row r="845" ht="14.25" customHeight="1">
      <c r="C845" s="124"/>
      <c r="D845" s="124"/>
      <c r="E845" s="124"/>
      <c r="F845" s="124"/>
      <c r="G845" s="124"/>
      <c r="H845" s="124"/>
      <c r="I845" s="124"/>
      <c r="J845" s="124"/>
      <c r="K845" s="124"/>
      <c r="L845" s="124"/>
      <c r="M845" s="124"/>
    </row>
    <row r="846" ht="14.25" customHeight="1">
      <c r="C846" s="124"/>
      <c r="D846" s="124"/>
      <c r="E846" s="124"/>
      <c r="F846" s="124"/>
      <c r="G846" s="124"/>
      <c r="H846" s="124"/>
      <c r="I846" s="124"/>
      <c r="J846" s="124"/>
      <c r="K846" s="124"/>
      <c r="L846" s="124"/>
      <c r="M846" s="124"/>
    </row>
    <row r="847" ht="14.25" customHeight="1">
      <c r="C847" s="124"/>
      <c r="D847" s="124"/>
      <c r="E847" s="124"/>
      <c r="F847" s="124"/>
      <c r="G847" s="124"/>
      <c r="H847" s="124"/>
      <c r="I847" s="124"/>
      <c r="J847" s="124"/>
      <c r="K847" s="124"/>
      <c r="L847" s="124"/>
      <c r="M847" s="124"/>
    </row>
    <row r="848" ht="14.25" customHeight="1">
      <c r="C848" s="124"/>
      <c r="D848" s="124"/>
      <c r="E848" s="124"/>
      <c r="F848" s="124"/>
      <c r="G848" s="124"/>
      <c r="H848" s="124"/>
      <c r="I848" s="124"/>
      <c r="J848" s="124"/>
      <c r="K848" s="124"/>
      <c r="L848" s="124"/>
      <c r="M848" s="124"/>
    </row>
    <row r="849" ht="14.25" customHeight="1">
      <c r="C849" s="124"/>
      <c r="D849" s="124"/>
      <c r="E849" s="124"/>
      <c r="F849" s="124"/>
      <c r="G849" s="124"/>
      <c r="H849" s="124"/>
      <c r="I849" s="124"/>
      <c r="J849" s="124"/>
      <c r="K849" s="124"/>
      <c r="L849" s="124"/>
      <c r="M849" s="124"/>
    </row>
    <row r="850" ht="14.25" customHeight="1">
      <c r="C850" s="124"/>
      <c r="D850" s="124"/>
      <c r="E850" s="124"/>
      <c r="F850" s="124"/>
      <c r="G850" s="124"/>
      <c r="H850" s="124"/>
      <c r="I850" s="124"/>
      <c r="J850" s="124"/>
      <c r="K850" s="124"/>
      <c r="L850" s="124"/>
      <c r="M850" s="124"/>
    </row>
    <row r="851" ht="14.25" customHeight="1">
      <c r="C851" s="124"/>
      <c r="D851" s="124"/>
      <c r="E851" s="124"/>
      <c r="F851" s="124"/>
      <c r="G851" s="124"/>
      <c r="H851" s="124"/>
      <c r="I851" s="124"/>
      <c r="J851" s="124"/>
      <c r="K851" s="124"/>
      <c r="L851" s="124"/>
      <c r="M851" s="124"/>
    </row>
    <row r="852" ht="14.25" customHeight="1">
      <c r="C852" s="124"/>
      <c r="D852" s="124"/>
      <c r="E852" s="124"/>
      <c r="F852" s="124"/>
      <c r="G852" s="124"/>
      <c r="H852" s="124"/>
      <c r="I852" s="124"/>
      <c r="J852" s="124"/>
      <c r="K852" s="124"/>
      <c r="L852" s="124"/>
      <c r="M852" s="124"/>
    </row>
    <row r="853" ht="14.25" customHeight="1">
      <c r="C853" s="124"/>
      <c r="D853" s="124"/>
      <c r="E853" s="124"/>
      <c r="F853" s="124"/>
      <c r="G853" s="124"/>
      <c r="H853" s="124"/>
      <c r="I853" s="124"/>
      <c r="J853" s="124"/>
      <c r="K853" s="124"/>
      <c r="L853" s="124"/>
      <c r="M853" s="124"/>
    </row>
    <row r="854" ht="14.25" customHeight="1">
      <c r="C854" s="124"/>
      <c r="D854" s="124"/>
      <c r="E854" s="124"/>
      <c r="F854" s="124"/>
      <c r="G854" s="124"/>
      <c r="H854" s="124"/>
      <c r="I854" s="124"/>
      <c r="J854" s="124"/>
      <c r="K854" s="124"/>
      <c r="L854" s="124"/>
      <c r="M854" s="124"/>
    </row>
    <row r="855" ht="14.25" customHeight="1">
      <c r="C855" s="124"/>
      <c r="D855" s="124"/>
      <c r="E855" s="124"/>
      <c r="F855" s="124"/>
      <c r="G855" s="124"/>
      <c r="H855" s="124"/>
      <c r="I855" s="124"/>
      <c r="J855" s="124"/>
      <c r="K855" s="124"/>
      <c r="L855" s="124"/>
      <c r="M855" s="124"/>
    </row>
    <row r="856" ht="14.25" customHeight="1">
      <c r="C856" s="124"/>
      <c r="D856" s="124"/>
      <c r="E856" s="124"/>
      <c r="F856" s="124"/>
      <c r="G856" s="124"/>
      <c r="H856" s="124"/>
      <c r="I856" s="124"/>
      <c r="J856" s="124"/>
      <c r="K856" s="124"/>
      <c r="L856" s="124"/>
      <c r="M856" s="124"/>
    </row>
    <row r="857" ht="14.25" customHeight="1">
      <c r="C857" s="124"/>
      <c r="D857" s="124"/>
      <c r="E857" s="124"/>
      <c r="F857" s="124"/>
      <c r="G857" s="124"/>
      <c r="H857" s="124"/>
      <c r="I857" s="124"/>
      <c r="J857" s="124"/>
      <c r="K857" s="124"/>
      <c r="L857" s="124"/>
      <c r="M857" s="124"/>
    </row>
    <row r="858" ht="14.25" customHeight="1">
      <c r="C858" s="124"/>
      <c r="D858" s="124"/>
      <c r="E858" s="124"/>
      <c r="F858" s="124"/>
      <c r="G858" s="124"/>
      <c r="H858" s="124"/>
      <c r="I858" s="124"/>
      <c r="J858" s="124"/>
      <c r="K858" s="124"/>
      <c r="L858" s="124"/>
      <c r="M858" s="124"/>
    </row>
    <row r="859" ht="14.25" customHeight="1">
      <c r="C859" s="124"/>
      <c r="D859" s="124"/>
      <c r="E859" s="124"/>
      <c r="F859" s="124"/>
      <c r="G859" s="124"/>
      <c r="H859" s="124"/>
      <c r="I859" s="124"/>
      <c r="J859" s="124"/>
      <c r="K859" s="124"/>
      <c r="L859" s="124"/>
      <c r="M859" s="124"/>
    </row>
    <row r="860" ht="14.25" customHeight="1">
      <c r="C860" s="124"/>
      <c r="D860" s="124"/>
      <c r="E860" s="124"/>
      <c r="F860" s="124"/>
      <c r="G860" s="124"/>
      <c r="H860" s="124"/>
      <c r="I860" s="124"/>
      <c r="J860" s="124"/>
      <c r="K860" s="124"/>
      <c r="L860" s="124"/>
      <c r="M860" s="124"/>
    </row>
    <row r="861" ht="14.25" customHeight="1">
      <c r="C861" s="124"/>
      <c r="D861" s="124"/>
      <c r="E861" s="124"/>
      <c r="F861" s="124"/>
      <c r="G861" s="124"/>
      <c r="H861" s="124"/>
      <c r="I861" s="124"/>
      <c r="J861" s="124"/>
      <c r="K861" s="124"/>
      <c r="L861" s="124"/>
      <c r="M861" s="124"/>
    </row>
    <row r="862" ht="14.25" customHeight="1">
      <c r="C862" s="124"/>
      <c r="D862" s="124"/>
      <c r="E862" s="124"/>
      <c r="F862" s="124"/>
      <c r="G862" s="124"/>
      <c r="H862" s="124"/>
      <c r="I862" s="124"/>
      <c r="J862" s="124"/>
      <c r="K862" s="124"/>
      <c r="L862" s="124"/>
      <c r="M862" s="124"/>
    </row>
    <row r="863" ht="14.25" customHeight="1">
      <c r="C863" s="124"/>
      <c r="D863" s="124"/>
      <c r="E863" s="124"/>
      <c r="F863" s="124"/>
      <c r="G863" s="124"/>
      <c r="H863" s="124"/>
      <c r="I863" s="124"/>
      <c r="J863" s="124"/>
      <c r="K863" s="124"/>
      <c r="L863" s="124"/>
      <c r="M863" s="124"/>
    </row>
    <row r="864" ht="14.25" customHeight="1">
      <c r="C864" s="124"/>
      <c r="D864" s="124"/>
      <c r="E864" s="124"/>
      <c r="F864" s="124"/>
      <c r="G864" s="124"/>
      <c r="H864" s="124"/>
      <c r="I864" s="124"/>
      <c r="J864" s="124"/>
      <c r="K864" s="124"/>
      <c r="L864" s="124"/>
      <c r="M864" s="124"/>
    </row>
    <row r="865" ht="14.25" customHeight="1">
      <c r="C865" s="124"/>
      <c r="D865" s="124"/>
      <c r="E865" s="124"/>
      <c r="F865" s="124"/>
      <c r="G865" s="124"/>
      <c r="H865" s="124"/>
      <c r="I865" s="124"/>
      <c r="J865" s="124"/>
      <c r="K865" s="124"/>
      <c r="L865" s="124"/>
      <c r="M865" s="124"/>
    </row>
    <row r="866" ht="14.25" customHeight="1">
      <c r="C866" s="124"/>
      <c r="D866" s="124"/>
      <c r="E866" s="124"/>
      <c r="F866" s="124"/>
      <c r="G866" s="124"/>
      <c r="H866" s="124"/>
      <c r="I866" s="124"/>
      <c r="J866" s="124"/>
      <c r="K866" s="124"/>
      <c r="L866" s="124"/>
      <c r="M866" s="124"/>
    </row>
    <row r="867" ht="14.25" customHeight="1">
      <c r="C867" s="124"/>
      <c r="D867" s="124"/>
      <c r="E867" s="124"/>
      <c r="F867" s="124"/>
      <c r="G867" s="124"/>
      <c r="H867" s="124"/>
      <c r="I867" s="124"/>
      <c r="J867" s="124"/>
      <c r="K867" s="124"/>
      <c r="L867" s="124"/>
      <c r="M867" s="124"/>
    </row>
    <row r="868" ht="14.25" customHeight="1">
      <c r="C868" s="124"/>
      <c r="D868" s="124"/>
      <c r="E868" s="124"/>
      <c r="F868" s="124"/>
      <c r="G868" s="124"/>
      <c r="H868" s="124"/>
      <c r="I868" s="124"/>
      <c r="J868" s="124"/>
      <c r="K868" s="124"/>
      <c r="L868" s="124"/>
      <c r="M868" s="124"/>
    </row>
    <row r="869" ht="14.25" customHeight="1">
      <c r="C869" s="124"/>
      <c r="D869" s="124"/>
      <c r="E869" s="124"/>
      <c r="F869" s="124"/>
      <c r="G869" s="124"/>
      <c r="H869" s="124"/>
      <c r="I869" s="124"/>
      <c r="J869" s="124"/>
      <c r="K869" s="124"/>
      <c r="L869" s="124"/>
      <c r="M869" s="124"/>
    </row>
    <row r="870" ht="14.25" customHeight="1">
      <c r="C870" s="124"/>
      <c r="D870" s="124"/>
      <c r="E870" s="124"/>
      <c r="F870" s="124"/>
      <c r="G870" s="124"/>
      <c r="H870" s="124"/>
      <c r="I870" s="124"/>
      <c r="J870" s="124"/>
      <c r="K870" s="124"/>
      <c r="L870" s="124"/>
      <c r="M870" s="124"/>
    </row>
    <row r="871" ht="14.25" customHeight="1">
      <c r="C871" s="124"/>
      <c r="D871" s="124"/>
      <c r="E871" s="124"/>
      <c r="F871" s="124"/>
      <c r="G871" s="124"/>
      <c r="H871" s="124"/>
      <c r="I871" s="124"/>
      <c r="J871" s="124"/>
      <c r="K871" s="124"/>
      <c r="L871" s="124"/>
      <c r="M871" s="124"/>
    </row>
    <row r="872" ht="14.25" customHeight="1">
      <c r="C872" s="124"/>
      <c r="D872" s="124"/>
      <c r="E872" s="124"/>
      <c r="F872" s="124"/>
      <c r="G872" s="124"/>
      <c r="H872" s="124"/>
      <c r="I872" s="124"/>
      <c r="J872" s="124"/>
      <c r="K872" s="124"/>
      <c r="L872" s="124"/>
      <c r="M872" s="124"/>
    </row>
    <row r="873" ht="14.25" customHeight="1">
      <c r="C873" s="124"/>
      <c r="D873" s="124"/>
      <c r="E873" s="124"/>
      <c r="F873" s="124"/>
      <c r="G873" s="124"/>
      <c r="H873" s="124"/>
      <c r="I873" s="124"/>
      <c r="J873" s="124"/>
      <c r="K873" s="124"/>
      <c r="L873" s="124"/>
      <c r="M873" s="124"/>
    </row>
    <row r="874" ht="14.25" customHeight="1">
      <c r="C874" s="124"/>
      <c r="D874" s="124"/>
      <c r="E874" s="124"/>
      <c r="F874" s="124"/>
      <c r="G874" s="124"/>
      <c r="H874" s="124"/>
      <c r="I874" s="124"/>
      <c r="J874" s="124"/>
      <c r="K874" s="124"/>
      <c r="L874" s="124"/>
      <c r="M874" s="124"/>
    </row>
    <row r="875" ht="14.25" customHeight="1">
      <c r="C875" s="124"/>
      <c r="D875" s="124"/>
      <c r="E875" s="124"/>
      <c r="F875" s="124"/>
      <c r="G875" s="124"/>
      <c r="H875" s="124"/>
      <c r="I875" s="124"/>
      <c r="J875" s="124"/>
      <c r="K875" s="124"/>
      <c r="L875" s="124"/>
      <c r="M875" s="124"/>
    </row>
    <row r="876" ht="14.25" customHeight="1">
      <c r="C876" s="124"/>
      <c r="D876" s="124"/>
      <c r="E876" s="124"/>
      <c r="F876" s="124"/>
      <c r="G876" s="124"/>
      <c r="H876" s="124"/>
      <c r="I876" s="124"/>
      <c r="J876" s="124"/>
      <c r="K876" s="124"/>
      <c r="L876" s="124"/>
      <c r="M876" s="124"/>
    </row>
    <row r="877" ht="14.25" customHeight="1">
      <c r="C877" s="124"/>
      <c r="D877" s="124"/>
      <c r="E877" s="124"/>
      <c r="F877" s="124"/>
      <c r="G877" s="124"/>
      <c r="H877" s="124"/>
      <c r="I877" s="124"/>
      <c r="J877" s="124"/>
      <c r="K877" s="124"/>
      <c r="L877" s="124"/>
      <c r="M877" s="124"/>
    </row>
    <row r="878" ht="14.25" customHeight="1">
      <c r="C878" s="124"/>
      <c r="D878" s="124"/>
      <c r="E878" s="124"/>
      <c r="F878" s="124"/>
      <c r="G878" s="124"/>
      <c r="H878" s="124"/>
      <c r="I878" s="124"/>
      <c r="J878" s="124"/>
      <c r="K878" s="124"/>
      <c r="L878" s="124"/>
      <c r="M878" s="124"/>
    </row>
    <row r="879" ht="14.25" customHeight="1">
      <c r="C879" s="124"/>
      <c r="D879" s="124"/>
      <c r="E879" s="124"/>
      <c r="F879" s="124"/>
      <c r="G879" s="124"/>
      <c r="H879" s="124"/>
      <c r="I879" s="124"/>
      <c r="J879" s="124"/>
      <c r="K879" s="124"/>
      <c r="L879" s="124"/>
      <c r="M879" s="124"/>
    </row>
    <row r="880" ht="14.25" customHeight="1">
      <c r="C880" s="124"/>
      <c r="D880" s="124"/>
      <c r="E880" s="124"/>
      <c r="F880" s="124"/>
      <c r="G880" s="124"/>
      <c r="H880" s="124"/>
      <c r="I880" s="124"/>
      <c r="J880" s="124"/>
      <c r="K880" s="124"/>
      <c r="L880" s="124"/>
      <c r="M880" s="124"/>
    </row>
    <row r="881" ht="14.25" customHeight="1">
      <c r="C881" s="124"/>
      <c r="D881" s="124"/>
      <c r="E881" s="124"/>
      <c r="F881" s="124"/>
      <c r="G881" s="124"/>
      <c r="H881" s="124"/>
      <c r="I881" s="124"/>
      <c r="J881" s="124"/>
      <c r="K881" s="124"/>
      <c r="L881" s="124"/>
      <c r="M881" s="124"/>
    </row>
    <row r="882" ht="14.25" customHeight="1">
      <c r="C882" s="124"/>
      <c r="D882" s="124"/>
      <c r="E882" s="124"/>
      <c r="F882" s="124"/>
      <c r="G882" s="124"/>
      <c r="H882" s="124"/>
      <c r="I882" s="124"/>
      <c r="J882" s="124"/>
      <c r="K882" s="124"/>
      <c r="L882" s="124"/>
      <c r="M882" s="124"/>
    </row>
    <row r="883" ht="14.25" customHeight="1">
      <c r="C883" s="124"/>
      <c r="D883" s="124"/>
      <c r="E883" s="124"/>
      <c r="F883" s="124"/>
      <c r="G883" s="124"/>
      <c r="H883" s="124"/>
      <c r="I883" s="124"/>
      <c r="J883" s="124"/>
      <c r="K883" s="124"/>
      <c r="L883" s="124"/>
      <c r="M883" s="124"/>
    </row>
    <row r="884" ht="14.25" customHeight="1">
      <c r="C884" s="124"/>
      <c r="D884" s="124"/>
      <c r="E884" s="124"/>
      <c r="F884" s="124"/>
      <c r="G884" s="124"/>
      <c r="H884" s="124"/>
      <c r="I884" s="124"/>
      <c r="J884" s="124"/>
      <c r="K884" s="124"/>
      <c r="L884" s="124"/>
      <c r="M884" s="124"/>
    </row>
    <row r="885" ht="14.25" customHeight="1">
      <c r="C885" s="124"/>
      <c r="D885" s="124"/>
      <c r="E885" s="124"/>
      <c r="F885" s="124"/>
      <c r="G885" s="124"/>
      <c r="H885" s="124"/>
      <c r="I885" s="124"/>
      <c r="J885" s="124"/>
      <c r="K885" s="124"/>
      <c r="L885" s="124"/>
      <c r="M885" s="124"/>
    </row>
    <row r="886" ht="14.25" customHeight="1">
      <c r="C886" s="124"/>
      <c r="D886" s="124"/>
      <c r="E886" s="124"/>
      <c r="F886" s="124"/>
      <c r="G886" s="124"/>
      <c r="H886" s="124"/>
      <c r="I886" s="124"/>
      <c r="J886" s="124"/>
      <c r="K886" s="124"/>
      <c r="L886" s="124"/>
      <c r="M886" s="124"/>
    </row>
    <row r="887" ht="14.25" customHeight="1">
      <c r="C887" s="124"/>
      <c r="D887" s="124"/>
      <c r="E887" s="124"/>
      <c r="F887" s="124"/>
      <c r="G887" s="124"/>
      <c r="H887" s="124"/>
      <c r="I887" s="124"/>
      <c r="J887" s="124"/>
      <c r="K887" s="124"/>
      <c r="L887" s="124"/>
      <c r="M887" s="124"/>
    </row>
    <row r="888" ht="14.25" customHeight="1">
      <c r="C888" s="124"/>
      <c r="D888" s="124"/>
      <c r="E888" s="124"/>
      <c r="F888" s="124"/>
      <c r="G888" s="124"/>
      <c r="H888" s="124"/>
      <c r="I888" s="124"/>
      <c r="J888" s="124"/>
      <c r="K888" s="124"/>
      <c r="L888" s="124"/>
      <c r="M888" s="124"/>
    </row>
    <row r="889" ht="14.25" customHeight="1">
      <c r="C889" s="124"/>
      <c r="D889" s="124"/>
      <c r="E889" s="124"/>
      <c r="F889" s="124"/>
      <c r="G889" s="124"/>
      <c r="H889" s="124"/>
      <c r="I889" s="124"/>
      <c r="J889" s="124"/>
      <c r="K889" s="124"/>
      <c r="L889" s="124"/>
      <c r="M889" s="124"/>
    </row>
    <row r="890" ht="14.25" customHeight="1">
      <c r="C890" s="124"/>
      <c r="D890" s="124"/>
      <c r="E890" s="124"/>
      <c r="F890" s="124"/>
      <c r="G890" s="124"/>
      <c r="H890" s="124"/>
      <c r="I890" s="124"/>
      <c r="J890" s="124"/>
      <c r="K890" s="124"/>
      <c r="L890" s="124"/>
      <c r="M890" s="124"/>
    </row>
    <row r="891" ht="14.25" customHeight="1">
      <c r="C891" s="124"/>
      <c r="D891" s="124"/>
      <c r="E891" s="124"/>
      <c r="F891" s="124"/>
      <c r="G891" s="124"/>
      <c r="H891" s="124"/>
      <c r="I891" s="124"/>
      <c r="J891" s="124"/>
      <c r="K891" s="124"/>
      <c r="L891" s="124"/>
      <c r="M891" s="124"/>
    </row>
    <row r="892" ht="14.25" customHeight="1">
      <c r="C892" s="124"/>
      <c r="D892" s="124"/>
      <c r="E892" s="124"/>
      <c r="F892" s="124"/>
      <c r="G892" s="124"/>
      <c r="H892" s="124"/>
      <c r="I892" s="124"/>
      <c r="J892" s="124"/>
      <c r="K892" s="124"/>
      <c r="L892" s="124"/>
      <c r="M892" s="124"/>
    </row>
    <row r="893" ht="14.25" customHeight="1">
      <c r="C893" s="124"/>
      <c r="D893" s="124"/>
      <c r="E893" s="124"/>
      <c r="F893" s="124"/>
      <c r="G893" s="124"/>
      <c r="H893" s="124"/>
      <c r="I893" s="124"/>
      <c r="J893" s="124"/>
      <c r="K893" s="124"/>
      <c r="L893" s="124"/>
      <c r="M893" s="124"/>
    </row>
    <row r="894" ht="14.25" customHeight="1">
      <c r="C894" s="124"/>
      <c r="D894" s="124"/>
      <c r="E894" s="124"/>
      <c r="F894" s="124"/>
      <c r="G894" s="124"/>
      <c r="H894" s="124"/>
      <c r="I894" s="124"/>
      <c r="J894" s="124"/>
      <c r="K894" s="124"/>
      <c r="L894" s="124"/>
      <c r="M894" s="124"/>
    </row>
    <row r="895" ht="14.25" customHeight="1">
      <c r="C895" s="124"/>
      <c r="D895" s="124"/>
      <c r="E895" s="124"/>
      <c r="F895" s="124"/>
      <c r="G895" s="124"/>
      <c r="H895" s="124"/>
      <c r="I895" s="124"/>
      <c r="J895" s="124"/>
      <c r="K895" s="124"/>
      <c r="L895" s="124"/>
      <c r="M895" s="124"/>
    </row>
    <row r="896" ht="14.25" customHeight="1">
      <c r="C896" s="124"/>
      <c r="D896" s="124"/>
      <c r="E896" s="124"/>
      <c r="F896" s="124"/>
      <c r="G896" s="124"/>
      <c r="H896" s="124"/>
      <c r="I896" s="124"/>
      <c r="J896" s="124"/>
      <c r="K896" s="124"/>
      <c r="L896" s="124"/>
      <c r="M896" s="124"/>
    </row>
    <row r="897" ht="14.25" customHeight="1">
      <c r="C897" s="124"/>
      <c r="D897" s="124"/>
      <c r="E897" s="124"/>
      <c r="F897" s="124"/>
      <c r="G897" s="124"/>
      <c r="H897" s="124"/>
      <c r="I897" s="124"/>
      <c r="J897" s="124"/>
      <c r="K897" s="124"/>
      <c r="L897" s="124"/>
      <c r="M897" s="124"/>
    </row>
    <row r="898" ht="14.25" customHeight="1">
      <c r="C898" s="124"/>
      <c r="D898" s="124"/>
      <c r="E898" s="124"/>
      <c r="F898" s="124"/>
      <c r="G898" s="124"/>
      <c r="H898" s="124"/>
      <c r="I898" s="124"/>
      <c r="J898" s="124"/>
      <c r="K898" s="124"/>
      <c r="L898" s="124"/>
      <c r="M898" s="124"/>
    </row>
    <row r="899" ht="14.25" customHeight="1">
      <c r="C899" s="124"/>
      <c r="D899" s="124"/>
      <c r="E899" s="124"/>
      <c r="F899" s="124"/>
      <c r="G899" s="124"/>
      <c r="H899" s="124"/>
      <c r="I899" s="124"/>
      <c r="J899" s="124"/>
      <c r="K899" s="124"/>
      <c r="L899" s="124"/>
      <c r="M899" s="124"/>
    </row>
    <row r="900" ht="14.25" customHeight="1">
      <c r="C900" s="124"/>
      <c r="D900" s="124"/>
      <c r="E900" s="124"/>
      <c r="F900" s="124"/>
      <c r="G900" s="124"/>
      <c r="H900" s="124"/>
      <c r="I900" s="124"/>
      <c r="J900" s="124"/>
      <c r="K900" s="124"/>
      <c r="L900" s="124"/>
      <c r="M900" s="124"/>
    </row>
    <row r="901" ht="14.25" customHeight="1">
      <c r="C901" s="124"/>
      <c r="D901" s="124"/>
      <c r="E901" s="124"/>
      <c r="F901" s="124"/>
      <c r="G901" s="124"/>
      <c r="H901" s="124"/>
      <c r="I901" s="124"/>
      <c r="J901" s="124"/>
      <c r="K901" s="124"/>
      <c r="L901" s="124"/>
      <c r="M901" s="124"/>
    </row>
    <row r="902" ht="14.25" customHeight="1">
      <c r="C902" s="124"/>
      <c r="D902" s="124"/>
      <c r="E902" s="124"/>
      <c r="F902" s="124"/>
      <c r="G902" s="124"/>
      <c r="H902" s="124"/>
      <c r="I902" s="124"/>
      <c r="J902" s="124"/>
      <c r="K902" s="124"/>
      <c r="L902" s="124"/>
      <c r="M902" s="124"/>
    </row>
    <row r="903" ht="14.25" customHeight="1">
      <c r="C903" s="124"/>
      <c r="D903" s="124"/>
      <c r="E903" s="124"/>
      <c r="F903" s="124"/>
      <c r="G903" s="124"/>
      <c r="H903" s="124"/>
      <c r="I903" s="124"/>
      <c r="J903" s="124"/>
      <c r="K903" s="124"/>
      <c r="L903" s="124"/>
      <c r="M903" s="124"/>
    </row>
    <row r="904" ht="14.25" customHeight="1">
      <c r="C904" s="124"/>
      <c r="D904" s="124"/>
      <c r="E904" s="124"/>
      <c r="F904" s="124"/>
      <c r="G904" s="124"/>
      <c r="H904" s="124"/>
      <c r="I904" s="124"/>
      <c r="J904" s="124"/>
      <c r="K904" s="124"/>
      <c r="L904" s="124"/>
      <c r="M904" s="124"/>
    </row>
    <row r="905" ht="14.25" customHeight="1">
      <c r="C905" s="124"/>
      <c r="D905" s="124"/>
      <c r="E905" s="124"/>
      <c r="F905" s="124"/>
      <c r="G905" s="124"/>
      <c r="H905" s="124"/>
      <c r="I905" s="124"/>
      <c r="J905" s="124"/>
      <c r="K905" s="124"/>
      <c r="L905" s="124"/>
      <c r="M905" s="124"/>
    </row>
    <row r="906" ht="14.25" customHeight="1">
      <c r="C906" s="124"/>
      <c r="D906" s="124"/>
      <c r="E906" s="124"/>
      <c r="F906" s="124"/>
      <c r="G906" s="124"/>
      <c r="H906" s="124"/>
      <c r="I906" s="124"/>
      <c r="J906" s="124"/>
      <c r="K906" s="124"/>
      <c r="L906" s="124"/>
      <c r="M906" s="124"/>
    </row>
    <row r="907" ht="14.25" customHeight="1">
      <c r="C907" s="124"/>
      <c r="D907" s="124"/>
      <c r="E907" s="124"/>
      <c r="F907" s="124"/>
      <c r="G907" s="124"/>
      <c r="H907" s="124"/>
      <c r="I907" s="124"/>
      <c r="J907" s="124"/>
      <c r="K907" s="124"/>
      <c r="L907" s="124"/>
      <c r="M907" s="124"/>
    </row>
    <row r="908" ht="14.25" customHeight="1">
      <c r="C908" s="124"/>
      <c r="D908" s="124"/>
      <c r="E908" s="124"/>
      <c r="F908" s="124"/>
      <c r="G908" s="124"/>
      <c r="H908" s="124"/>
      <c r="I908" s="124"/>
      <c r="J908" s="124"/>
      <c r="K908" s="124"/>
      <c r="L908" s="124"/>
      <c r="M908" s="124"/>
    </row>
    <row r="909" ht="14.25" customHeight="1">
      <c r="C909" s="124"/>
      <c r="D909" s="124"/>
      <c r="E909" s="124"/>
      <c r="F909" s="124"/>
      <c r="G909" s="124"/>
      <c r="H909" s="124"/>
      <c r="I909" s="124"/>
      <c r="J909" s="124"/>
      <c r="K909" s="124"/>
      <c r="L909" s="124"/>
      <c r="M909" s="124"/>
    </row>
    <row r="910" ht="14.25" customHeight="1">
      <c r="C910" s="124"/>
      <c r="D910" s="124"/>
      <c r="E910" s="124"/>
      <c r="F910" s="124"/>
      <c r="G910" s="124"/>
      <c r="H910" s="124"/>
      <c r="I910" s="124"/>
      <c r="J910" s="124"/>
      <c r="K910" s="124"/>
      <c r="L910" s="124"/>
      <c r="M910" s="124"/>
    </row>
    <row r="911" ht="14.25" customHeight="1">
      <c r="C911" s="124"/>
      <c r="D911" s="124"/>
      <c r="E911" s="124"/>
      <c r="F911" s="124"/>
      <c r="G911" s="124"/>
      <c r="H911" s="124"/>
      <c r="I911" s="124"/>
      <c r="J911" s="124"/>
      <c r="K911" s="124"/>
      <c r="L911" s="124"/>
      <c r="M911" s="124"/>
    </row>
    <row r="912" ht="14.25" customHeight="1">
      <c r="C912" s="124"/>
      <c r="D912" s="124"/>
      <c r="E912" s="124"/>
      <c r="F912" s="124"/>
      <c r="G912" s="124"/>
      <c r="H912" s="124"/>
      <c r="I912" s="124"/>
      <c r="J912" s="124"/>
      <c r="K912" s="124"/>
      <c r="L912" s="124"/>
      <c r="M912" s="124"/>
    </row>
    <row r="913" ht="14.25" customHeight="1">
      <c r="C913" s="124"/>
      <c r="D913" s="124"/>
      <c r="E913" s="124"/>
      <c r="F913" s="124"/>
      <c r="G913" s="124"/>
      <c r="H913" s="124"/>
      <c r="I913" s="124"/>
      <c r="J913" s="124"/>
      <c r="K913" s="124"/>
      <c r="L913" s="124"/>
      <c r="M913" s="124"/>
    </row>
    <row r="914" ht="14.25" customHeight="1">
      <c r="C914" s="124"/>
      <c r="D914" s="124"/>
      <c r="E914" s="124"/>
      <c r="F914" s="124"/>
      <c r="G914" s="124"/>
      <c r="H914" s="124"/>
      <c r="I914" s="124"/>
      <c r="J914" s="124"/>
      <c r="K914" s="124"/>
      <c r="L914" s="124"/>
      <c r="M914" s="124"/>
    </row>
    <row r="915" ht="14.25" customHeight="1">
      <c r="C915" s="124"/>
      <c r="D915" s="124"/>
      <c r="E915" s="124"/>
      <c r="F915" s="124"/>
      <c r="G915" s="124"/>
      <c r="H915" s="124"/>
      <c r="I915" s="124"/>
      <c r="J915" s="124"/>
      <c r="K915" s="124"/>
      <c r="L915" s="124"/>
      <c r="M915" s="124"/>
    </row>
    <row r="916" ht="14.25" customHeight="1">
      <c r="C916" s="124"/>
      <c r="D916" s="124"/>
      <c r="E916" s="124"/>
      <c r="F916" s="124"/>
      <c r="G916" s="124"/>
      <c r="H916" s="124"/>
      <c r="I916" s="124"/>
      <c r="J916" s="124"/>
      <c r="K916" s="124"/>
      <c r="L916" s="124"/>
      <c r="M916" s="124"/>
    </row>
    <row r="917" ht="14.25" customHeight="1">
      <c r="C917" s="124"/>
      <c r="D917" s="124"/>
      <c r="E917" s="124"/>
      <c r="F917" s="124"/>
      <c r="G917" s="124"/>
      <c r="H917" s="124"/>
      <c r="I917" s="124"/>
      <c r="J917" s="124"/>
      <c r="K917" s="124"/>
      <c r="L917" s="124"/>
      <c r="M917" s="124"/>
    </row>
    <row r="918" ht="14.25" customHeight="1">
      <c r="C918" s="124"/>
      <c r="D918" s="124"/>
      <c r="E918" s="124"/>
      <c r="F918" s="124"/>
      <c r="G918" s="124"/>
      <c r="H918" s="124"/>
      <c r="I918" s="124"/>
      <c r="J918" s="124"/>
      <c r="K918" s="124"/>
      <c r="L918" s="124"/>
      <c r="M918" s="124"/>
    </row>
    <row r="919" ht="14.25" customHeight="1">
      <c r="C919" s="124"/>
      <c r="D919" s="124"/>
      <c r="E919" s="124"/>
      <c r="F919" s="124"/>
      <c r="G919" s="124"/>
      <c r="H919" s="124"/>
      <c r="I919" s="124"/>
      <c r="J919" s="124"/>
      <c r="K919" s="124"/>
      <c r="L919" s="124"/>
      <c r="M919" s="124"/>
    </row>
    <row r="920" ht="14.25" customHeight="1">
      <c r="C920" s="124"/>
      <c r="D920" s="124"/>
      <c r="E920" s="124"/>
      <c r="F920" s="124"/>
      <c r="G920" s="124"/>
      <c r="H920" s="124"/>
      <c r="I920" s="124"/>
      <c r="J920" s="124"/>
      <c r="K920" s="124"/>
      <c r="L920" s="124"/>
      <c r="M920" s="124"/>
    </row>
    <row r="921" ht="14.25" customHeight="1">
      <c r="C921" s="124"/>
      <c r="D921" s="124"/>
      <c r="E921" s="124"/>
      <c r="F921" s="124"/>
      <c r="G921" s="124"/>
      <c r="H921" s="124"/>
      <c r="I921" s="124"/>
      <c r="J921" s="124"/>
      <c r="K921" s="124"/>
      <c r="L921" s="124"/>
      <c r="M921" s="124"/>
    </row>
    <row r="922" ht="14.25" customHeight="1">
      <c r="C922" s="124"/>
      <c r="D922" s="124"/>
      <c r="E922" s="124"/>
      <c r="F922" s="124"/>
      <c r="G922" s="124"/>
      <c r="H922" s="124"/>
      <c r="I922" s="124"/>
      <c r="J922" s="124"/>
      <c r="K922" s="124"/>
      <c r="L922" s="124"/>
      <c r="M922" s="124"/>
    </row>
    <row r="923" ht="14.25" customHeight="1">
      <c r="C923" s="124"/>
      <c r="D923" s="124"/>
      <c r="E923" s="124"/>
      <c r="F923" s="124"/>
      <c r="G923" s="124"/>
      <c r="H923" s="124"/>
      <c r="I923" s="124"/>
      <c r="J923" s="124"/>
      <c r="K923" s="124"/>
      <c r="L923" s="124"/>
      <c r="M923" s="124"/>
    </row>
    <row r="924" ht="14.25" customHeight="1">
      <c r="C924" s="124"/>
      <c r="D924" s="124"/>
      <c r="E924" s="124"/>
      <c r="F924" s="124"/>
      <c r="G924" s="124"/>
      <c r="H924" s="124"/>
      <c r="I924" s="124"/>
      <c r="J924" s="124"/>
      <c r="K924" s="124"/>
      <c r="L924" s="124"/>
      <c r="M924" s="124"/>
    </row>
    <row r="925" ht="14.25" customHeight="1">
      <c r="C925" s="124"/>
      <c r="D925" s="124"/>
      <c r="E925" s="124"/>
      <c r="F925" s="124"/>
      <c r="G925" s="124"/>
      <c r="H925" s="124"/>
      <c r="I925" s="124"/>
      <c r="J925" s="124"/>
      <c r="K925" s="124"/>
      <c r="L925" s="124"/>
      <c r="M925" s="124"/>
    </row>
    <row r="926" ht="14.25" customHeight="1">
      <c r="C926" s="124"/>
      <c r="D926" s="124"/>
      <c r="E926" s="124"/>
      <c r="F926" s="124"/>
      <c r="G926" s="124"/>
      <c r="H926" s="124"/>
      <c r="I926" s="124"/>
      <c r="J926" s="124"/>
      <c r="K926" s="124"/>
      <c r="L926" s="124"/>
      <c r="M926" s="124"/>
    </row>
    <row r="927" ht="14.25" customHeight="1">
      <c r="C927" s="124"/>
      <c r="D927" s="124"/>
      <c r="E927" s="124"/>
      <c r="F927" s="124"/>
      <c r="G927" s="124"/>
      <c r="H927" s="124"/>
      <c r="I927" s="124"/>
      <c r="J927" s="124"/>
      <c r="K927" s="124"/>
      <c r="L927" s="124"/>
      <c r="M927" s="124"/>
    </row>
    <row r="928" ht="14.25" customHeight="1">
      <c r="C928" s="124"/>
      <c r="D928" s="124"/>
      <c r="E928" s="124"/>
      <c r="F928" s="124"/>
      <c r="G928" s="124"/>
      <c r="H928" s="124"/>
      <c r="I928" s="124"/>
      <c r="J928" s="124"/>
      <c r="K928" s="124"/>
      <c r="L928" s="124"/>
      <c r="M928" s="124"/>
    </row>
    <row r="929" ht="14.25" customHeight="1">
      <c r="C929" s="124"/>
      <c r="D929" s="124"/>
      <c r="E929" s="124"/>
      <c r="F929" s="124"/>
      <c r="G929" s="124"/>
      <c r="H929" s="124"/>
      <c r="I929" s="124"/>
      <c r="J929" s="124"/>
      <c r="K929" s="124"/>
      <c r="L929" s="124"/>
      <c r="M929" s="124"/>
    </row>
    <row r="930" ht="14.25" customHeight="1">
      <c r="C930" s="124"/>
      <c r="D930" s="124"/>
      <c r="E930" s="124"/>
      <c r="F930" s="124"/>
      <c r="G930" s="124"/>
      <c r="H930" s="124"/>
      <c r="I930" s="124"/>
      <c r="J930" s="124"/>
      <c r="K930" s="124"/>
      <c r="L930" s="124"/>
      <c r="M930" s="124"/>
    </row>
    <row r="931" ht="14.25" customHeight="1">
      <c r="C931" s="124"/>
      <c r="D931" s="124"/>
      <c r="E931" s="124"/>
      <c r="F931" s="124"/>
      <c r="G931" s="124"/>
      <c r="H931" s="124"/>
      <c r="I931" s="124"/>
      <c r="J931" s="124"/>
      <c r="K931" s="124"/>
      <c r="L931" s="124"/>
      <c r="M931" s="124"/>
    </row>
    <row r="932" ht="14.25" customHeight="1">
      <c r="C932" s="124"/>
      <c r="D932" s="124"/>
      <c r="E932" s="124"/>
      <c r="F932" s="124"/>
      <c r="G932" s="124"/>
      <c r="H932" s="124"/>
      <c r="I932" s="124"/>
      <c r="J932" s="124"/>
      <c r="K932" s="124"/>
      <c r="L932" s="124"/>
      <c r="M932" s="124"/>
    </row>
    <row r="933" ht="14.25" customHeight="1">
      <c r="C933" s="124"/>
      <c r="D933" s="124"/>
      <c r="E933" s="124"/>
      <c r="F933" s="124"/>
      <c r="G933" s="124"/>
      <c r="H933" s="124"/>
      <c r="I933" s="124"/>
      <c r="J933" s="124"/>
      <c r="K933" s="124"/>
      <c r="L933" s="124"/>
      <c r="M933" s="124"/>
    </row>
    <row r="934" ht="14.25" customHeight="1">
      <c r="C934" s="124"/>
      <c r="D934" s="124"/>
      <c r="E934" s="124"/>
      <c r="F934" s="124"/>
      <c r="G934" s="124"/>
      <c r="H934" s="124"/>
      <c r="I934" s="124"/>
      <c r="J934" s="124"/>
      <c r="K934" s="124"/>
      <c r="L934" s="124"/>
      <c r="M934" s="124"/>
    </row>
    <row r="935" ht="14.25" customHeight="1">
      <c r="C935" s="124"/>
      <c r="D935" s="124"/>
      <c r="E935" s="124"/>
      <c r="F935" s="124"/>
      <c r="G935" s="124"/>
      <c r="H935" s="124"/>
      <c r="I935" s="124"/>
      <c r="J935" s="124"/>
      <c r="K935" s="124"/>
      <c r="L935" s="124"/>
      <c r="M935" s="124"/>
    </row>
    <row r="936" ht="14.25" customHeight="1">
      <c r="C936" s="124"/>
      <c r="D936" s="124"/>
      <c r="E936" s="124"/>
      <c r="F936" s="124"/>
      <c r="G936" s="124"/>
      <c r="H936" s="124"/>
      <c r="I936" s="124"/>
      <c r="J936" s="124"/>
      <c r="K936" s="124"/>
      <c r="L936" s="124"/>
      <c r="M936" s="124"/>
    </row>
    <row r="937" ht="14.25" customHeight="1">
      <c r="C937" s="124"/>
      <c r="D937" s="124"/>
      <c r="E937" s="124"/>
      <c r="F937" s="124"/>
      <c r="G937" s="124"/>
      <c r="H937" s="124"/>
      <c r="I937" s="124"/>
      <c r="J937" s="124"/>
      <c r="K937" s="124"/>
      <c r="L937" s="124"/>
      <c r="M937" s="124"/>
    </row>
    <row r="938" ht="14.25" customHeight="1">
      <c r="C938" s="124"/>
      <c r="D938" s="124"/>
      <c r="E938" s="124"/>
      <c r="F938" s="124"/>
      <c r="G938" s="124"/>
      <c r="H938" s="124"/>
      <c r="I938" s="124"/>
      <c r="J938" s="124"/>
      <c r="K938" s="124"/>
      <c r="L938" s="124"/>
      <c r="M938" s="124"/>
    </row>
    <row r="939" ht="14.25" customHeight="1">
      <c r="C939" s="124"/>
      <c r="D939" s="124"/>
      <c r="E939" s="124"/>
      <c r="F939" s="124"/>
      <c r="G939" s="124"/>
      <c r="H939" s="124"/>
      <c r="I939" s="124"/>
      <c r="J939" s="124"/>
      <c r="K939" s="124"/>
      <c r="L939" s="124"/>
      <c r="M939" s="124"/>
    </row>
    <row r="940" ht="14.25" customHeight="1">
      <c r="C940" s="124"/>
      <c r="D940" s="124"/>
      <c r="E940" s="124"/>
      <c r="F940" s="124"/>
      <c r="G940" s="124"/>
      <c r="H940" s="124"/>
      <c r="I940" s="124"/>
      <c r="J940" s="124"/>
      <c r="K940" s="124"/>
      <c r="L940" s="124"/>
      <c r="M940" s="124"/>
    </row>
    <row r="941" ht="14.25" customHeight="1">
      <c r="C941" s="124"/>
      <c r="D941" s="124"/>
      <c r="E941" s="124"/>
      <c r="F941" s="124"/>
      <c r="G941" s="124"/>
      <c r="H941" s="124"/>
      <c r="I941" s="124"/>
      <c r="J941" s="124"/>
      <c r="K941" s="124"/>
      <c r="L941" s="124"/>
      <c r="M941" s="124"/>
    </row>
    <row r="942" ht="14.25" customHeight="1">
      <c r="C942" s="124"/>
      <c r="D942" s="124"/>
      <c r="E942" s="124"/>
      <c r="F942" s="124"/>
      <c r="G942" s="124"/>
      <c r="H942" s="124"/>
      <c r="I942" s="124"/>
      <c r="J942" s="124"/>
      <c r="K942" s="124"/>
      <c r="L942" s="124"/>
      <c r="M942" s="124"/>
    </row>
    <row r="943" ht="14.25" customHeight="1">
      <c r="C943" s="124"/>
      <c r="D943" s="124"/>
      <c r="E943" s="124"/>
      <c r="F943" s="124"/>
      <c r="G943" s="124"/>
      <c r="H943" s="124"/>
      <c r="I943" s="124"/>
      <c r="J943" s="124"/>
      <c r="K943" s="124"/>
      <c r="L943" s="124"/>
      <c r="M943" s="124"/>
    </row>
    <row r="944" ht="14.25" customHeight="1">
      <c r="C944" s="124"/>
      <c r="D944" s="124"/>
      <c r="E944" s="124"/>
      <c r="F944" s="124"/>
      <c r="G944" s="124"/>
      <c r="H944" s="124"/>
      <c r="I944" s="124"/>
      <c r="J944" s="124"/>
      <c r="K944" s="124"/>
      <c r="L944" s="124"/>
      <c r="M944" s="124"/>
    </row>
    <row r="945" ht="14.25" customHeight="1">
      <c r="C945" s="124"/>
      <c r="D945" s="124"/>
      <c r="E945" s="124"/>
      <c r="F945" s="124"/>
      <c r="G945" s="124"/>
      <c r="H945" s="124"/>
      <c r="I945" s="124"/>
      <c r="J945" s="124"/>
      <c r="K945" s="124"/>
      <c r="L945" s="124"/>
      <c r="M945" s="124"/>
    </row>
    <row r="946" ht="14.25" customHeight="1">
      <c r="C946" s="124"/>
      <c r="D946" s="124"/>
      <c r="E946" s="124"/>
      <c r="F946" s="124"/>
      <c r="G946" s="124"/>
      <c r="H946" s="124"/>
      <c r="I946" s="124"/>
      <c r="J946" s="124"/>
      <c r="K946" s="124"/>
      <c r="L946" s="124"/>
      <c r="M946" s="124"/>
    </row>
    <row r="947" ht="14.25" customHeight="1">
      <c r="C947" s="124"/>
      <c r="D947" s="124"/>
      <c r="E947" s="124"/>
      <c r="F947" s="124"/>
      <c r="G947" s="124"/>
      <c r="H947" s="124"/>
      <c r="I947" s="124"/>
      <c r="J947" s="124"/>
      <c r="K947" s="124"/>
      <c r="L947" s="124"/>
      <c r="M947" s="124"/>
    </row>
    <row r="948" ht="14.25" customHeight="1">
      <c r="C948" s="124"/>
      <c r="D948" s="124"/>
      <c r="E948" s="124"/>
      <c r="F948" s="124"/>
      <c r="G948" s="124"/>
      <c r="H948" s="124"/>
      <c r="I948" s="124"/>
      <c r="J948" s="124"/>
      <c r="K948" s="124"/>
      <c r="L948" s="124"/>
      <c r="M948" s="124"/>
    </row>
    <row r="949" ht="14.25" customHeight="1">
      <c r="C949" s="124"/>
      <c r="D949" s="124"/>
      <c r="E949" s="124"/>
      <c r="F949" s="124"/>
      <c r="G949" s="124"/>
      <c r="H949" s="124"/>
      <c r="I949" s="124"/>
      <c r="J949" s="124"/>
      <c r="K949" s="124"/>
      <c r="L949" s="124"/>
      <c r="M949" s="124"/>
    </row>
    <row r="950" ht="14.25" customHeight="1">
      <c r="C950" s="124"/>
      <c r="D950" s="124"/>
      <c r="E950" s="124"/>
      <c r="F950" s="124"/>
      <c r="G950" s="124"/>
      <c r="H950" s="124"/>
      <c r="I950" s="124"/>
      <c r="J950" s="124"/>
      <c r="K950" s="124"/>
      <c r="L950" s="124"/>
      <c r="M950" s="124"/>
    </row>
    <row r="951" ht="14.25" customHeight="1">
      <c r="C951" s="124"/>
      <c r="D951" s="124"/>
      <c r="E951" s="124"/>
      <c r="F951" s="124"/>
      <c r="G951" s="124"/>
      <c r="H951" s="124"/>
      <c r="I951" s="124"/>
      <c r="J951" s="124"/>
      <c r="K951" s="124"/>
      <c r="L951" s="124"/>
      <c r="M951" s="124"/>
    </row>
    <row r="952" ht="14.25" customHeight="1">
      <c r="C952" s="124"/>
      <c r="D952" s="124"/>
      <c r="E952" s="124"/>
      <c r="F952" s="124"/>
      <c r="G952" s="124"/>
      <c r="H952" s="124"/>
      <c r="I952" s="124"/>
      <c r="J952" s="124"/>
      <c r="K952" s="124"/>
      <c r="L952" s="124"/>
      <c r="M952" s="124"/>
    </row>
    <row r="953" ht="14.25" customHeight="1">
      <c r="C953" s="124"/>
      <c r="D953" s="124"/>
      <c r="E953" s="124"/>
      <c r="F953" s="124"/>
      <c r="G953" s="124"/>
      <c r="H953" s="124"/>
      <c r="I953" s="124"/>
      <c r="J953" s="124"/>
      <c r="K953" s="124"/>
      <c r="L953" s="124"/>
      <c r="M953" s="124"/>
    </row>
    <row r="954" ht="14.25" customHeight="1">
      <c r="C954" s="124"/>
      <c r="D954" s="124"/>
      <c r="E954" s="124"/>
      <c r="F954" s="124"/>
      <c r="G954" s="124"/>
      <c r="H954" s="124"/>
      <c r="I954" s="124"/>
      <c r="J954" s="124"/>
      <c r="K954" s="124"/>
      <c r="L954" s="124"/>
      <c r="M954" s="124"/>
    </row>
    <row r="955" ht="14.25" customHeight="1">
      <c r="C955" s="124"/>
      <c r="D955" s="124"/>
      <c r="E955" s="124"/>
      <c r="F955" s="124"/>
      <c r="G955" s="124"/>
      <c r="H955" s="124"/>
      <c r="I955" s="124"/>
      <c r="J955" s="124"/>
      <c r="K955" s="124"/>
      <c r="L955" s="124"/>
      <c r="M955" s="124"/>
    </row>
    <row r="956" ht="14.25" customHeight="1">
      <c r="C956" s="124"/>
      <c r="D956" s="124"/>
      <c r="E956" s="124"/>
      <c r="F956" s="124"/>
      <c r="G956" s="124"/>
      <c r="H956" s="124"/>
      <c r="I956" s="124"/>
      <c r="J956" s="124"/>
      <c r="K956" s="124"/>
      <c r="L956" s="124"/>
      <c r="M956" s="124"/>
    </row>
    <row r="957" ht="14.25" customHeight="1">
      <c r="C957" s="124"/>
      <c r="D957" s="124"/>
      <c r="E957" s="124"/>
      <c r="F957" s="124"/>
      <c r="G957" s="124"/>
      <c r="H957" s="124"/>
      <c r="I957" s="124"/>
      <c r="J957" s="124"/>
      <c r="K957" s="124"/>
      <c r="L957" s="124"/>
      <c r="M957" s="124"/>
    </row>
    <row r="958" ht="14.25" customHeight="1">
      <c r="C958" s="124"/>
      <c r="D958" s="124"/>
      <c r="E958" s="124"/>
      <c r="F958" s="124"/>
      <c r="G958" s="124"/>
      <c r="H958" s="124"/>
      <c r="I958" s="124"/>
      <c r="J958" s="124"/>
      <c r="K958" s="124"/>
      <c r="L958" s="124"/>
      <c r="M958" s="124"/>
    </row>
    <row r="959" ht="14.25" customHeight="1">
      <c r="C959" s="124"/>
      <c r="D959" s="124"/>
      <c r="E959" s="124"/>
      <c r="F959" s="124"/>
      <c r="G959" s="124"/>
      <c r="H959" s="124"/>
      <c r="I959" s="124"/>
      <c r="J959" s="124"/>
      <c r="K959" s="124"/>
      <c r="L959" s="124"/>
      <c r="M959" s="124"/>
    </row>
    <row r="960" ht="14.25" customHeight="1">
      <c r="C960" s="124"/>
      <c r="D960" s="124"/>
      <c r="E960" s="124"/>
      <c r="F960" s="124"/>
      <c r="G960" s="124"/>
      <c r="H960" s="124"/>
      <c r="I960" s="124"/>
      <c r="J960" s="124"/>
      <c r="K960" s="124"/>
      <c r="L960" s="124"/>
      <c r="M960" s="124"/>
    </row>
    <row r="961" ht="14.25" customHeight="1">
      <c r="C961" s="124"/>
      <c r="D961" s="124"/>
      <c r="E961" s="124"/>
      <c r="F961" s="124"/>
      <c r="G961" s="124"/>
      <c r="H961" s="124"/>
      <c r="I961" s="124"/>
      <c r="J961" s="124"/>
      <c r="K961" s="124"/>
      <c r="L961" s="124"/>
      <c r="M961" s="124"/>
    </row>
    <row r="962" ht="14.25" customHeight="1">
      <c r="C962" s="124"/>
      <c r="D962" s="124"/>
      <c r="E962" s="124"/>
      <c r="F962" s="124"/>
      <c r="G962" s="124"/>
      <c r="H962" s="124"/>
      <c r="I962" s="124"/>
      <c r="J962" s="124"/>
      <c r="K962" s="124"/>
      <c r="L962" s="124"/>
      <c r="M962" s="124"/>
    </row>
    <row r="963" ht="14.25" customHeight="1">
      <c r="C963" s="124"/>
      <c r="D963" s="124"/>
      <c r="E963" s="124"/>
      <c r="F963" s="124"/>
      <c r="G963" s="124"/>
      <c r="H963" s="124"/>
      <c r="I963" s="124"/>
      <c r="J963" s="124"/>
      <c r="K963" s="124"/>
      <c r="L963" s="124"/>
      <c r="M963" s="124"/>
    </row>
    <row r="964" ht="14.25" customHeight="1">
      <c r="C964" s="124"/>
      <c r="D964" s="124"/>
      <c r="E964" s="124"/>
      <c r="F964" s="124"/>
      <c r="G964" s="124"/>
      <c r="H964" s="124"/>
      <c r="I964" s="124"/>
      <c r="J964" s="124"/>
      <c r="K964" s="124"/>
      <c r="L964" s="124"/>
      <c r="M964" s="124"/>
    </row>
    <row r="965" ht="14.25" customHeight="1">
      <c r="C965" s="124"/>
      <c r="D965" s="124"/>
      <c r="E965" s="124"/>
      <c r="F965" s="124"/>
      <c r="G965" s="124"/>
      <c r="H965" s="124"/>
      <c r="I965" s="124"/>
      <c r="J965" s="124"/>
      <c r="K965" s="124"/>
      <c r="L965" s="124"/>
      <c r="M965" s="124"/>
    </row>
    <row r="966" ht="14.25" customHeight="1">
      <c r="C966" s="124"/>
      <c r="D966" s="124"/>
      <c r="E966" s="124"/>
      <c r="F966" s="124"/>
      <c r="G966" s="124"/>
      <c r="H966" s="124"/>
      <c r="I966" s="124"/>
      <c r="J966" s="124"/>
      <c r="K966" s="124"/>
      <c r="L966" s="124"/>
      <c r="M966" s="124"/>
    </row>
    <row r="967" ht="14.25" customHeight="1">
      <c r="C967" s="124"/>
      <c r="D967" s="124"/>
      <c r="E967" s="124"/>
      <c r="F967" s="124"/>
      <c r="G967" s="124"/>
      <c r="H967" s="124"/>
      <c r="I967" s="124"/>
      <c r="J967" s="124"/>
      <c r="K967" s="124"/>
      <c r="L967" s="124"/>
      <c r="M967" s="124"/>
    </row>
    <row r="968" ht="14.25" customHeight="1">
      <c r="C968" s="124"/>
      <c r="D968" s="124"/>
      <c r="E968" s="124"/>
      <c r="F968" s="124"/>
      <c r="G968" s="124"/>
      <c r="H968" s="124"/>
      <c r="I968" s="124"/>
      <c r="J968" s="124"/>
      <c r="K968" s="124"/>
      <c r="L968" s="124"/>
      <c r="M968" s="124"/>
    </row>
    <row r="969" ht="14.25" customHeight="1">
      <c r="C969" s="124"/>
      <c r="D969" s="124"/>
      <c r="E969" s="124"/>
      <c r="F969" s="124"/>
      <c r="G969" s="124"/>
      <c r="H969" s="124"/>
      <c r="I969" s="124"/>
      <c r="J969" s="124"/>
      <c r="K969" s="124"/>
      <c r="L969" s="124"/>
      <c r="M969" s="124"/>
    </row>
    <row r="970" ht="14.25" customHeight="1">
      <c r="C970" s="124"/>
      <c r="D970" s="124"/>
      <c r="E970" s="124"/>
      <c r="F970" s="124"/>
      <c r="G970" s="124"/>
      <c r="H970" s="124"/>
      <c r="I970" s="124"/>
      <c r="J970" s="124"/>
      <c r="K970" s="124"/>
      <c r="L970" s="124"/>
      <c r="M970" s="124"/>
    </row>
    <row r="971" ht="14.25" customHeight="1">
      <c r="C971" s="124"/>
      <c r="D971" s="124"/>
      <c r="E971" s="124"/>
      <c r="F971" s="124"/>
      <c r="G971" s="124"/>
      <c r="H971" s="124"/>
      <c r="I971" s="124"/>
      <c r="J971" s="124"/>
      <c r="K971" s="124"/>
      <c r="L971" s="124"/>
      <c r="M971" s="124"/>
    </row>
    <row r="972" ht="14.25" customHeight="1">
      <c r="C972" s="124"/>
      <c r="D972" s="124"/>
      <c r="E972" s="124"/>
      <c r="F972" s="124"/>
      <c r="G972" s="124"/>
      <c r="H972" s="124"/>
      <c r="I972" s="124"/>
      <c r="J972" s="124"/>
      <c r="K972" s="124"/>
      <c r="L972" s="124"/>
      <c r="M972" s="124"/>
    </row>
    <row r="973" ht="14.25" customHeight="1">
      <c r="C973" s="124"/>
      <c r="D973" s="124"/>
      <c r="E973" s="124"/>
      <c r="F973" s="124"/>
      <c r="G973" s="124"/>
      <c r="H973" s="124"/>
      <c r="I973" s="124"/>
      <c r="J973" s="124"/>
      <c r="K973" s="124"/>
      <c r="L973" s="124"/>
      <c r="M973" s="124"/>
    </row>
    <row r="974" ht="14.25" customHeight="1">
      <c r="C974" s="124"/>
      <c r="D974" s="124"/>
      <c r="E974" s="124"/>
      <c r="F974" s="124"/>
      <c r="G974" s="124"/>
      <c r="H974" s="124"/>
      <c r="I974" s="124"/>
      <c r="J974" s="124"/>
      <c r="K974" s="124"/>
      <c r="L974" s="124"/>
      <c r="M974" s="124"/>
    </row>
    <row r="975" ht="14.25" customHeight="1">
      <c r="C975" s="124"/>
      <c r="D975" s="124"/>
      <c r="E975" s="124"/>
      <c r="F975" s="124"/>
      <c r="G975" s="124"/>
      <c r="H975" s="124"/>
      <c r="I975" s="124"/>
      <c r="J975" s="124"/>
      <c r="K975" s="124"/>
      <c r="L975" s="124"/>
      <c r="M975" s="124"/>
    </row>
    <row r="976" ht="14.25" customHeight="1">
      <c r="C976" s="124"/>
      <c r="D976" s="124"/>
      <c r="E976" s="124"/>
      <c r="F976" s="124"/>
      <c r="G976" s="124"/>
      <c r="H976" s="124"/>
      <c r="I976" s="124"/>
      <c r="J976" s="124"/>
      <c r="K976" s="124"/>
      <c r="L976" s="124"/>
      <c r="M976" s="124"/>
    </row>
    <row r="977" ht="14.25" customHeight="1">
      <c r="C977" s="124"/>
      <c r="D977" s="124"/>
      <c r="E977" s="124"/>
      <c r="F977" s="124"/>
      <c r="G977" s="124"/>
      <c r="H977" s="124"/>
      <c r="I977" s="124"/>
      <c r="J977" s="124"/>
      <c r="K977" s="124"/>
      <c r="L977" s="124"/>
      <c r="M977" s="124"/>
    </row>
    <row r="978" ht="14.25" customHeight="1">
      <c r="C978" s="124"/>
      <c r="D978" s="124"/>
      <c r="E978" s="124"/>
      <c r="F978" s="124"/>
      <c r="G978" s="124"/>
      <c r="H978" s="124"/>
      <c r="I978" s="124"/>
      <c r="J978" s="124"/>
      <c r="K978" s="124"/>
      <c r="L978" s="124"/>
      <c r="M978" s="124"/>
    </row>
    <row r="979" ht="14.25" customHeight="1">
      <c r="C979" s="124"/>
      <c r="D979" s="124"/>
      <c r="E979" s="124"/>
      <c r="F979" s="124"/>
      <c r="G979" s="124"/>
      <c r="H979" s="124"/>
      <c r="I979" s="124"/>
      <c r="J979" s="124"/>
      <c r="K979" s="124"/>
      <c r="L979" s="124"/>
      <c r="M979" s="124"/>
    </row>
    <row r="980" ht="14.25" customHeight="1">
      <c r="C980" s="124"/>
      <c r="D980" s="124"/>
      <c r="E980" s="124"/>
      <c r="F980" s="124"/>
      <c r="G980" s="124"/>
      <c r="H980" s="124"/>
      <c r="I980" s="124"/>
      <c r="J980" s="124"/>
      <c r="K980" s="124"/>
      <c r="L980" s="124"/>
      <c r="M980" s="124"/>
    </row>
    <row r="981" ht="14.25" customHeight="1">
      <c r="C981" s="124"/>
      <c r="D981" s="124"/>
      <c r="E981" s="124"/>
      <c r="F981" s="124"/>
      <c r="G981" s="124"/>
      <c r="H981" s="124"/>
      <c r="I981" s="124"/>
      <c r="J981" s="124"/>
      <c r="K981" s="124"/>
      <c r="L981" s="124"/>
      <c r="M981" s="124"/>
    </row>
    <row r="982" ht="14.25" customHeight="1">
      <c r="C982" s="124"/>
      <c r="D982" s="124"/>
      <c r="E982" s="124"/>
      <c r="F982" s="124"/>
      <c r="G982" s="124"/>
      <c r="H982" s="124"/>
      <c r="I982" s="124"/>
      <c r="J982" s="124"/>
      <c r="K982" s="124"/>
      <c r="L982" s="124"/>
      <c r="M982" s="124"/>
    </row>
    <row r="983" ht="14.25" customHeight="1">
      <c r="C983" s="124"/>
      <c r="D983" s="124"/>
      <c r="E983" s="124"/>
      <c r="F983" s="124"/>
      <c r="G983" s="124"/>
      <c r="H983" s="124"/>
      <c r="I983" s="124"/>
      <c r="J983" s="124"/>
      <c r="K983" s="124"/>
      <c r="L983" s="124"/>
      <c r="M983" s="124"/>
    </row>
    <row r="984" ht="14.25" customHeight="1">
      <c r="C984" s="124"/>
      <c r="D984" s="124"/>
      <c r="E984" s="124"/>
      <c r="F984" s="124"/>
      <c r="G984" s="124"/>
      <c r="H984" s="124"/>
      <c r="I984" s="124"/>
      <c r="J984" s="124"/>
      <c r="K984" s="124"/>
      <c r="L984" s="124"/>
      <c r="M984" s="124"/>
    </row>
    <row r="985" ht="14.25" customHeight="1">
      <c r="C985" s="124"/>
      <c r="D985" s="124"/>
      <c r="E985" s="124"/>
      <c r="F985" s="124"/>
      <c r="G985" s="124"/>
      <c r="H985" s="124"/>
      <c r="I985" s="124"/>
      <c r="J985" s="124"/>
      <c r="K985" s="124"/>
      <c r="L985" s="124"/>
      <c r="M985" s="124"/>
    </row>
    <row r="986" ht="14.25" customHeight="1">
      <c r="C986" s="124"/>
      <c r="D986" s="124"/>
      <c r="E986" s="124"/>
      <c r="F986" s="124"/>
      <c r="G986" s="124"/>
      <c r="H986" s="124"/>
      <c r="I986" s="124"/>
      <c r="J986" s="124"/>
      <c r="K986" s="124"/>
      <c r="L986" s="124"/>
      <c r="M986" s="124"/>
    </row>
    <row r="987" ht="14.25" customHeight="1">
      <c r="C987" s="124"/>
      <c r="D987" s="124"/>
      <c r="E987" s="124"/>
      <c r="F987" s="124"/>
      <c r="G987" s="124"/>
      <c r="H987" s="124"/>
      <c r="I987" s="124"/>
      <c r="J987" s="124"/>
      <c r="K987" s="124"/>
      <c r="L987" s="124"/>
      <c r="M987" s="124"/>
    </row>
    <row r="988" ht="14.25" customHeight="1">
      <c r="C988" s="124"/>
      <c r="D988" s="124"/>
      <c r="E988" s="124"/>
      <c r="F988" s="124"/>
      <c r="G988" s="124"/>
      <c r="H988" s="124"/>
      <c r="I988" s="124"/>
      <c r="J988" s="124"/>
      <c r="K988" s="124"/>
      <c r="L988" s="124"/>
      <c r="M988" s="124"/>
    </row>
    <row r="989" ht="14.25" customHeight="1">
      <c r="C989" s="124"/>
      <c r="D989" s="124"/>
      <c r="E989" s="124"/>
      <c r="F989" s="124"/>
      <c r="G989" s="124"/>
      <c r="H989" s="124"/>
      <c r="I989" s="124"/>
      <c r="J989" s="124"/>
      <c r="K989" s="124"/>
      <c r="L989" s="124"/>
      <c r="M989" s="124"/>
    </row>
    <row r="990" ht="14.25" customHeight="1">
      <c r="C990" s="124"/>
      <c r="D990" s="124"/>
      <c r="E990" s="124"/>
      <c r="F990" s="124"/>
      <c r="G990" s="124"/>
      <c r="H990" s="124"/>
      <c r="I990" s="124"/>
      <c r="J990" s="124"/>
      <c r="K990" s="124"/>
      <c r="L990" s="124"/>
      <c r="M990" s="124"/>
    </row>
    <row r="991" ht="14.25" customHeight="1">
      <c r="C991" s="124"/>
      <c r="D991" s="124"/>
      <c r="E991" s="124"/>
      <c r="F991" s="124"/>
      <c r="G991" s="124"/>
      <c r="H991" s="124"/>
      <c r="I991" s="124"/>
      <c r="J991" s="124"/>
      <c r="K991" s="124"/>
      <c r="L991" s="124"/>
      <c r="M991" s="124"/>
    </row>
    <row r="992" ht="14.25" customHeight="1">
      <c r="C992" s="124"/>
      <c r="D992" s="124"/>
      <c r="E992" s="124"/>
      <c r="F992" s="124"/>
      <c r="G992" s="124"/>
      <c r="H992" s="124"/>
      <c r="I992" s="124"/>
      <c r="J992" s="124"/>
      <c r="K992" s="124"/>
      <c r="L992" s="124"/>
      <c r="M992" s="124"/>
    </row>
    <row r="993" ht="14.25" customHeight="1">
      <c r="C993" s="124"/>
      <c r="D993" s="124"/>
      <c r="E993" s="124"/>
      <c r="F993" s="124"/>
      <c r="G993" s="124"/>
      <c r="H993" s="124"/>
      <c r="I993" s="124"/>
      <c r="J993" s="124"/>
      <c r="K993" s="124"/>
      <c r="L993" s="124"/>
      <c r="M993" s="124"/>
    </row>
    <row r="994" ht="14.25" customHeight="1">
      <c r="C994" s="124"/>
      <c r="D994" s="124"/>
      <c r="E994" s="124"/>
      <c r="F994" s="124"/>
      <c r="G994" s="124"/>
      <c r="H994" s="124"/>
      <c r="I994" s="124"/>
      <c r="J994" s="124"/>
      <c r="K994" s="124"/>
      <c r="L994" s="124"/>
      <c r="M994" s="124"/>
    </row>
    <row r="995" ht="14.25" customHeight="1">
      <c r="C995" s="124"/>
      <c r="D995" s="124"/>
      <c r="E995" s="124"/>
      <c r="F995" s="124"/>
      <c r="G995" s="124"/>
      <c r="H995" s="124"/>
      <c r="I995" s="124"/>
      <c r="J995" s="124"/>
      <c r="K995" s="124"/>
      <c r="L995" s="124"/>
      <c r="M995" s="124"/>
    </row>
    <row r="996" ht="14.25" customHeight="1">
      <c r="C996" s="124"/>
      <c r="D996" s="124"/>
      <c r="E996" s="124"/>
      <c r="F996" s="124"/>
      <c r="G996" s="124"/>
      <c r="H996" s="124"/>
      <c r="I996" s="124"/>
      <c r="J996" s="124"/>
      <c r="K996" s="124"/>
      <c r="L996" s="124"/>
      <c r="M996" s="124"/>
    </row>
    <row r="997" ht="14.25" customHeight="1">
      <c r="C997" s="124"/>
      <c r="D997" s="124"/>
      <c r="E997" s="124"/>
      <c r="F997" s="124"/>
      <c r="G997" s="124"/>
      <c r="H997" s="124"/>
      <c r="I997" s="124"/>
      <c r="J997" s="124"/>
      <c r="K997" s="124"/>
      <c r="L997" s="124"/>
      <c r="M997" s="124"/>
    </row>
    <row r="998" ht="14.25" customHeight="1">
      <c r="C998" s="124"/>
      <c r="D998" s="124"/>
      <c r="E998" s="124"/>
      <c r="F998" s="124"/>
      <c r="G998" s="124"/>
      <c r="H998" s="124"/>
      <c r="I998" s="124"/>
      <c r="J998" s="124"/>
      <c r="K998" s="124"/>
      <c r="L998" s="124"/>
      <c r="M998" s="124"/>
    </row>
    <row r="999" ht="14.25" customHeight="1">
      <c r="C999" s="124"/>
      <c r="D999" s="124"/>
      <c r="E999" s="124"/>
      <c r="F999" s="124"/>
      <c r="G999" s="124"/>
      <c r="H999" s="124"/>
      <c r="I999" s="124"/>
      <c r="J999" s="124"/>
      <c r="K999" s="124"/>
      <c r="L999" s="124"/>
      <c r="M999" s="124"/>
    </row>
    <row r="1000" ht="14.25" customHeight="1">
      <c r="C1000" s="124"/>
      <c r="D1000" s="124"/>
      <c r="E1000" s="124"/>
      <c r="F1000" s="124"/>
      <c r="G1000" s="124"/>
      <c r="H1000" s="124"/>
      <c r="I1000" s="124"/>
      <c r="J1000" s="124"/>
      <c r="K1000" s="124"/>
      <c r="L1000" s="124"/>
      <c r="M1000" s="124"/>
    </row>
  </sheetData>
  <printOptions/>
  <pageMargins bottom="0.75" footer="0.0" header="0.0" left="0.7" right="0.7" top="0.75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4.5"/>
    <col customWidth="1" min="2" max="2" width="20.88"/>
    <col customWidth="1" min="3" max="3" width="13.0"/>
    <col customWidth="1" min="4" max="4" width="16.63"/>
    <col customWidth="1" min="5" max="9" width="14.5"/>
    <col customWidth="1" min="10" max="10" width="16.5"/>
    <col customWidth="1" min="11" max="28" width="14.5"/>
  </cols>
  <sheetData>
    <row r="1" ht="15.75" customHeight="1">
      <c r="A1" s="140" t="s">
        <v>152</v>
      </c>
      <c r="B1" s="141"/>
      <c r="C1" s="141"/>
      <c r="D1" s="142" t="s">
        <v>153</v>
      </c>
      <c r="E1" s="142"/>
      <c r="F1" s="141"/>
      <c r="G1" s="141"/>
      <c r="H1" s="141"/>
      <c r="I1" s="143" t="s">
        <v>27</v>
      </c>
      <c r="J1" s="144">
        <v>3800.0</v>
      </c>
      <c r="K1" s="145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ht="33.0" customHeight="1">
      <c r="A2" s="147" t="s">
        <v>154</v>
      </c>
      <c r="B2" s="142" t="s">
        <v>155</v>
      </c>
      <c r="C2" s="148" t="s">
        <v>156</v>
      </c>
      <c r="D2" s="142" t="s">
        <v>157</v>
      </c>
      <c r="E2" s="149" t="s">
        <v>158</v>
      </c>
      <c r="F2" s="149" t="s">
        <v>159</v>
      </c>
      <c r="G2" s="149" t="s">
        <v>159</v>
      </c>
      <c r="H2" s="149" t="s">
        <v>160</v>
      </c>
      <c r="I2" s="142" t="s">
        <v>161</v>
      </c>
      <c r="J2" s="142" t="s">
        <v>162</v>
      </c>
      <c r="K2" s="150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</row>
    <row r="3" ht="14.25" customHeight="1">
      <c r="A3" s="151" t="s">
        <v>163</v>
      </c>
      <c r="B3" s="152" t="s">
        <v>164</v>
      </c>
      <c r="C3" s="152" t="s">
        <v>165</v>
      </c>
      <c r="D3" s="152" t="s">
        <v>166</v>
      </c>
      <c r="E3" s="152" t="s">
        <v>167</v>
      </c>
      <c r="F3" s="152" t="s">
        <v>168</v>
      </c>
      <c r="G3" s="152" t="s">
        <v>169</v>
      </c>
      <c r="H3" s="152" t="s">
        <v>170</v>
      </c>
      <c r="I3" s="152" t="s">
        <v>171</v>
      </c>
      <c r="J3" s="152" t="s">
        <v>172</v>
      </c>
      <c r="K3" s="153" t="s">
        <v>14</v>
      </c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</row>
    <row r="4" ht="14.25" customHeight="1">
      <c r="A4" s="154">
        <v>44958.0</v>
      </c>
      <c r="B4" s="155">
        <f t="shared" ref="B4:B15" si="2">$J$1</f>
        <v>3800</v>
      </c>
      <c r="C4" s="155">
        <f t="shared" ref="C4:C15" si="3">$J$1-A$18</f>
        <v>3740</v>
      </c>
      <c r="D4" s="155">
        <f t="shared" ref="D4:I4" si="1">$J$1</f>
        <v>3800</v>
      </c>
      <c r="E4" s="155">
        <f t="shared" si="1"/>
        <v>3800</v>
      </c>
      <c r="F4" s="155">
        <f t="shared" si="1"/>
        <v>3800</v>
      </c>
      <c r="G4" s="155">
        <f t="shared" si="1"/>
        <v>3800</v>
      </c>
      <c r="H4" s="155">
        <f t="shared" si="1"/>
        <v>3800</v>
      </c>
      <c r="I4" s="155">
        <f t="shared" si="1"/>
        <v>3800</v>
      </c>
      <c r="J4" s="155">
        <f t="shared" ref="J4:J15" si="5">$J$1-$A$20</f>
        <v>3770</v>
      </c>
      <c r="K4" s="156">
        <f t="shared" ref="K4:K15" si="6">SUM(B4:J4)</f>
        <v>34110</v>
      </c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</row>
    <row r="5" ht="14.25" customHeight="1">
      <c r="A5" s="154">
        <v>44986.0</v>
      </c>
      <c r="B5" s="155">
        <f t="shared" si="2"/>
        <v>3800</v>
      </c>
      <c r="C5" s="155">
        <f t="shared" si="3"/>
        <v>3740</v>
      </c>
      <c r="D5" s="155">
        <f t="shared" ref="D5:I5" si="4">$J$1</f>
        <v>3800</v>
      </c>
      <c r="E5" s="155">
        <f t="shared" si="4"/>
        <v>3800</v>
      </c>
      <c r="F5" s="155">
        <f t="shared" si="4"/>
        <v>3800</v>
      </c>
      <c r="G5" s="155">
        <f t="shared" si="4"/>
        <v>3800</v>
      </c>
      <c r="H5" s="155">
        <f t="shared" si="4"/>
        <v>3800</v>
      </c>
      <c r="I5" s="155">
        <f t="shared" si="4"/>
        <v>3800</v>
      </c>
      <c r="J5" s="155">
        <f t="shared" si="5"/>
        <v>3770</v>
      </c>
      <c r="K5" s="156">
        <f t="shared" si="6"/>
        <v>34110</v>
      </c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</row>
    <row r="6" ht="14.25" customHeight="1">
      <c r="A6" s="154">
        <v>45017.0</v>
      </c>
      <c r="B6" s="155">
        <f t="shared" si="2"/>
        <v>3800</v>
      </c>
      <c r="C6" s="155">
        <f t="shared" si="3"/>
        <v>3740</v>
      </c>
      <c r="D6" s="155">
        <f t="shared" ref="D6:I6" si="7">$J$1</f>
        <v>3800</v>
      </c>
      <c r="E6" s="155">
        <f t="shared" si="7"/>
        <v>3800</v>
      </c>
      <c r="F6" s="155">
        <f t="shared" si="7"/>
        <v>3800</v>
      </c>
      <c r="G6" s="155">
        <f t="shared" si="7"/>
        <v>3800</v>
      </c>
      <c r="H6" s="155">
        <f t="shared" si="7"/>
        <v>3800</v>
      </c>
      <c r="I6" s="155">
        <f t="shared" si="7"/>
        <v>3800</v>
      </c>
      <c r="J6" s="155">
        <f t="shared" si="5"/>
        <v>3770</v>
      </c>
      <c r="K6" s="156">
        <f t="shared" si="6"/>
        <v>34110</v>
      </c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</row>
    <row r="7" ht="14.25" customHeight="1">
      <c r="A7" s="154">
        <v>45047.0</v>
      </c>
      <c r="B7" s="155">
        <f t="shared" si="2"/>
        <v>3800</v>
      </c>
      <c r="C7" s="155">
        <f t="shared" si="3"/>
        <v>3740</v>
      </c>
      <c r="D7" s="155">
        <f t="shared" ref="D7:I7" si="8">$J$1</f>
        <v>3800</v>
      </c>
      <c r="E7" s="155">
        <f t="shared" si="8"/>
        <v>3800</v>
      </c>
      <c r="F7" s="155">
        <f t="shared" si="8"/>
        <v>3800</v>
      </c>
      <c r="G7" s="155">
        <f t="shared" si="8"/>
        <v>3800</v>
      </c>
      <c r="H7" s="155">
        <f t="shared" si="8"/>
        <v>3800</v>
      </c>
      <c r="I7" s="155">
        <f t="shared" si="8"/>
        <v>3800</v>
      </c>
      <c r="J7" s="155">
        <f t="shared" si="5"/>
        <v>3770</v>
      </c>
      <c r="K7" s="156">
        <f t="shared" si="6"/>
        <v>34110</v>
      </c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</row>
    <row r="8" ht="14.25" customHeight="1">
      <c r="A8" s="154">
        <v>45078.0</v>
      </c>
      <c r="B8" s="155">
        <f t="shared" si="2"/>
        <v>3800</v>
      </c>
      <c r="C8" s="155">
        <f t="shared" si="3"/>
        <v>3740</v>
      </c>
      <c r="D8" s="155">
        <f t="shared" ref="D8:I8" si="9">$J$1</f>
        <v>3800</v>
      </c>
      <c r="E8" s="155">
        <f t="shared" si="9"/>
        <v>3800</v>
      </c>
      <c r="F8" s="155">
        <f t="shared" si="9"/>
        <v>3800</v>
      </c>
      <c r="G8" s="155">
        <f t="shared" si="9"/>
        <v>3800</v>
      </c>
      <c r="H8" s="155">
        <f t="shared" si="9"/>
        <v>3800</v>
      </c>
      <c r="I8" s="155">
        <f t="shared" si="9"/>
        <v>3800</v>
      </c>
      <c r="J8" s="155">
        <f t="shared" si="5"/>
        <v>3770</v>
      </c>
      <c r="K8" s="156">
        <f t="shared" si="6"/>
        <v>34110</v>
      </c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</row>
    <row r="9" ht="14.25" customHeight="1">
      <c r="A9" s="154">
        <v>45108.0</v>
      </c>
      <c r="B9" s="155">
        <f t="shared" si="2"/>
        <v>3800</v>
      </c>
      <c r="C9" s="155">
        <f t="shared" si="3"/>
        <v>3740</v>
      </c>
      <c r="D9" s="155">
        <f t="shared" ref="D9:I9" si="10">$J$1</f>
        <v>3800</v>
      </c>
      <c r="E9" s="155">
        <f t="shared" si="10"/>
        <v>3800</v>
      </c>
      <c r="F9" s="155">
        <f t="shared" si="10"/>
        <v>3800</v>
      </c>
      <c r="G9" s="155">
        <f t="shared" si="10"/>
        <v>3800</v>
      </c>
      <c r="H9" s="155">
        <f t="shared" si="10"/>
        <v>3800</v>
      </c>
      <c r="I9" s="155">
        <f t="shared" si="10"/>
        <v>3800</v>
      </c>
      <c r="J9" s="155">
        <f t="shared" si="5"/>
        <v>3770</v>
      </c>
      <c r="K9" s="156">
        <f t="shared" si="6"/>
        <v>34110</v>
      </c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</row>
    <row r="10" ht="14.25" customHeight="1">
      <c r="A10" s="154">
        <v>45139.0</v>
      </c>
      <c r="B10" s="155">
        <f t="shared" si="2"/>
        <v>3800</v>
      </c>
      <c r="C10" s="155">
        <f t="shared" si="3"/>
        <v>3740</v>
      </c>
      <c r="D10" s="155">
        <f t="shared" ref="D10:I10" si="11">$J$1</f>
        <v>3800</v>
      </c>
      <c r="E10" s="155">
        <f t="shared" si="11"/>
        <v>3800</v>
      </c>
      <c r="F10" s="155">
        <f t="shared" si="11"/>
        <v>3800</v>
      </c>
      <c r="G10" s="155">
        <f t="shared" si="11"/>
        <v>3800</v>
      </c>
      <c r="H10" s="155">
        <f t="shared" si="11"/>
        <v>3800</v>
      </c>
      <c r="I10" s="155">
        <f t="shared" si="11"/>
        <v>3800</v>
      </c>
      <c r="J10" s="155">
        <f t="shared" si="5"/>
        <v>3770</v>
      </c>
      <c r="K10" s="156">
        <f t="shared" si="6"/>
        <v>34110</v>
      </c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</row>
    <row r="11" ht="14.25" customHeight="1">
      <c r="A11" s="154">
        <v>45170.0</v>
      </c>
      <c r="B11" s="155">
        <f t="shared" si="2"/>
        <v>3800</v>
      </c>
      <c r="C11" s="155">
        <f t="shared" si="3"/>
        <v>3740</v>
      </c>
      <c r="D11" s="155">
        <f t="shared" ref="D11:I11" si="12">$J$1</f>
        <v>3800</v>
      </c>
      <c r="E11" s="155">
        <f t="shared" si="12"/>
        <v>3800</v>
      </c>
      <c r="F11" s="155">
        <f t="shared" si="12"/>
        <v>3800</v>
      </c>
      <c r="G11" s="155">
        <f t="shared" si="12"/>
        <v>3800</v>
      </c>
      <c r="H11" s="155">
        <f t="shared" si="12"/>
        <v>3800</v>
      </c>
      <c r="I11" s="155">
        <f t="shared" si="12"/>
        <v>3800</v>
      </c>
      <c r="J11" s="155">
        <f t="shared" si="5"/>
        <v>3770</v>
      </c>
      <c r="K11" s="156">
        <f t="shared" si="6"/>
        <v>34110</v>
      </c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</row>
    <row r="12" ht="14.25" customHeight="1">
      <c r="A12" s="154">
        <v>45200.0</v>
      </c>
      <c r="B12" s="155">
        <f t="shared" si="2"/>
        <v>3800</v>
      </c>
      <c r="C12" s="155">
        <f t="shared" si="3"/>
        <v>3740</v>
      </c>
      <c r="D12" s="155">
        <f t="shared" ref="D12:I12" si="13">$J$1</f>
        <v>3800</v>
      </c>
      <c r="E12" s="155">
        <f t="shared" si="13"/>
        <v>3800</v>
      </c>
      <c r="F12" s="155">
        <f t="shared" si="13"/>
        <v>3800</v>
      </c>
      <c r="G12" s="155">
        <f t="shared" si="13"/>
        <v>3800</v>
      </c>
      <c r="H12" s="155">
        <f t="shared" si="13"/>
        <v>3800</v>
      </c>
      <c r="I12" s="155">
        <f t="shared" si="13"/>
        <v>3800</v>
      </c>
      <c r="J12" s="155">
        <f t="shared" si="5"/>
        <v>3770</v>
      </c>
      <c r="K12" s="156">
        <f t="shared" si="6"/>
        <v>34110</v>
      </c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</row>
    <row r="13" ht="14.25" customHeight="1">
      <c r="A13" s="154">
        <v>45231.0</v>
      </c>
      <c r="B13" s="155">
        <f t="shared" si="2"/>
        <v>3800</v>
      </c>
      <c r="C13" s="155">
        <f t="shared" si="3"/>
        <v>3740</v>
      </c>
      <c r="D13" s="155">
        <f t="shared" ref="D13:I13" si="14">$J$1</f>
        <v>3800</v>
      </c>
      <c r="E13" s="155">
        <f t="shared" si="14"/>
        <v>3800</v>
      </c>
      <c r="F13" s="155">
        <f t="shared" si="14"/>
        <v>3800</v>
      </c>
      <c r="G13" s="155">
        <f t="shared" si="14"/>
        <v>3800</v>
      </c>
      <c r="H13" s="155">
        <f t="shared" si="14"/>
        <v>3800</v>
      </c>
      <c r="I13" s="155">
        <f t="shared" si="14"/>
        <v>3800</v>
      </c>
      <c r="J13" s="155">
        <f t="shared" si="5"/>
        <v>3770</v>
      </c>
      <c r="K13" s="156">
        <f t="shared" si="6"/>
        <v>34110</v>
      </c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</row>
    <row r="14" ht="14.25" customHeight="1">
      <c r="A14" s="154">
        <v>45261.0</v>
      </c>
      <c r="B14" s="155">
        <f t="shared" si="2"/>
        <v>3800</v>
      </c>
      <c r="C14" s="155">
        <f t="shared" si="3"/>
        <v>3740</v>
      </c>
      <c r="D14" s="155">
        <f t="shared" ref="D14:I14" si="15">$J$1</f>
        <v>3800</v>
      </c>
      <c r="E14" s="155">
        <f t="shared" si="15"/>
        <v>3800</v>
      </c>
      <c r="F14" s="155">
        <f t="shared" si="15"/>
        <v>3800</v>
      </c>
      <c r="G14" s="155">
        <f t="shared" si="15"/>
        <v>3800</v>
      </c>
      <c r="H14" s="155">
        <f t="shared" si="15"/>
        <v>3800</v>
      </c>
      <c r="I14" s="155">
        <f t="shared" si="15"/>
        <v>3800</v>
      </c>
      <c r="J14" s="155">
        <f t="shared" si="5"/>
        <v>3770</v>
      </c>
      <c r="K14" s="156">
        <f t="shared" si="6"/>
        <v>34110</v>
      </c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</row>
    <row r="15" ht="14.25" customHeight="1">
      <c r="A15" s="154">
        <v>45292.0</v>
      </c>
      <c r="B15" s="155">
        <f t="shared" si="2"/>
        <v>3800</v>
      </c>
      <c r="C15" s="155">
        <f t="shared" si="3"/>
        <v>3740</v>
      </c>
      <c r="D15" s="155">
        <f t="shared" ref="D15:I15" si="16">$J$1</f>
        <v>3800</v>
      </c>
      <c r="E15" s="155">
        <f t="shared" si="16"/>
        <v>3800</v>
      </c>
      <c r="F15" s="155">
        <f t="shared" si="16"/>
        <v>3800</v>
      </c>
      <c r="G15" s="155">
        <f t="shared" si="16"/>
        <v>3800</v>
      </c>
      <c r="H15" s="155">
        <f t="shared" si="16"/>
        <v>3800</v>
      </c>
      <c r="I15" s="155">
        <f t="shared" si="16"/>
        <v>3800</v>
      </c>
      <c r="J15" s="155">
        <f t="shared" si="5"/>
        <v>3770</v>
      </c>
      <c r="K15" s="156">
        <f t="shared" si="6"/>
        <v>34110</v>
      </c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</row>
    <row r="16" ht="14.25" customHeight="1">
      <c r="A16" s="157" t="s">
        <v>173</v>
      </c>
      <c r="B16" s="152">
        <f t="shared" ref="B16:K16" si="17">SUM(B4:B15)</f>
        <v>45600</v>
      </c>
      <c r="C16" s="152">
        <f t="shared" si="17"/>
        <v>44880</v>
      </c>
      <c r="D16" s="152">
        <f t="shared" si="17"/>
        <v>45600</v>
      </c>
      <c r="E16" s="152">
        <f t="shared" si="17"/>
        <v>45600</v>
      </c>
      <c r="F16" s="152">
        <f t="shared" si="17"/>
        <v>45600</v>
      </c>
      <c r="G16" s="152">
        <f t="shared" si="17"/>
        <v>45600</v>
      </c>
      <c r="H16" s="152">
        <f t="shared" si="17"/>
        <v>45600</v>
      </c>
      <c r="I16" s="152">
        <f t="shared" si="17"/>
        <v>45600</v>
      </c>
      <c r="J16" s="152">
        <f t="shared" si="17"/>
        <v>45240</v>
      </c>
      <c r="K16" s="152">
        <f t="shared" si="17"/>
        <v>409320</v>
      </c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</row>
    <row r="17" ht="14.25" customHeight="1">
      <c r="A17" s="146"/>
      <c r="B17" s="146"/>
      <c r="C17" s="146"/>
      <c r="D17" s="146"/>
      <c r="E17" s="146"/>
      <c r="F17" s="146"/>
      <c r="G17" s="146"/>
      <c r="H17" s="146"/>
      <c r="I17" s="146"/>
      <c r="J17" s="158"/>
      <c r="K17" s="152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</row>
    <row r="18" ht="14.25" customHeight="1">
      <c r="A18" s="159">
        <v>60.0</v>
      </c>
      <c r="B18" s="146" t="s">
        <v>174</v>
      </c>
      <c r="C18" s="146"/>
      <c r="D18" s="146"/>
      <c r="E18" s="146"/>
      <c r="F18" s="155">
        <f>A19*12</f>
        <v>17400</v>
      </c>
      <c r="G18" s="155">
        <f>A19*12</f>
        <v>17400</v>
      </c>
      <c r="H18" s="146"/>
      <c r="I18" s="146" t="s">
        <v>175</v>
      </c>
      <c r="K18" s="152">
        <f>K16-K17</f>
        <v>409320</v>
      </c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</row>
    <row r="19" ht="14.25" customHeight="1">
      <c r="A19" s="160">
        <v>1450.0</v>
      </c>
      <c r="B19" s="146" t="s">
        <v>176</v>
      </c>
      <c r="C19" s="146"/>
      <c r="D19" s="146"/>
      <c r="E19" s="146"/>
      <c r="F19" s="155"/>
      <c r="G19" s="155"/>
      <c r="H19" s="146"/>
      <c r="I19" s="146" t="s">
        <v>177</v>
      </c>
      <c r="K19" s="161">
        <f>F18+G18</f>
        <v>34800</v>
      </c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</row>
    <row r="20" ht="14.25" customHeight="1">
      <c r="A20" s="162">
        <v>30.0</v>
      </c>
      <c r="B20" s="146" t="s">
        <v>178</v>
      </c>
      <c r="C20" s="146"/>
      <c r="D20" s="146"/>
      <c r="E20" s="146"/>
      <c r="F20" s="161"/>
      <c r="G20" s="161"/>
      <c r="H20" s="163"/>
      <c r="I20" s="146" t="s">
        <v>179</v>
      </c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</row>
    <row r="21" ht="14.25" customHeight="1">
      <c r="A21" s="146"/>
      <c r="B21" s="146"/>
      <c r="C21" s="146"/>
      <c r="D21" s="146"/>
      <c r="E21" s="146"/>
      <c r="F21" s="146"/>
      <c r="G21" s="146"/>
      <c r="H21" s="146"/>
      <c r="I21" s="146" t="s">
        <v>180</v>
      </c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</row>
    <row r="22" ht="14.25" customHeight="1">
      <c r="A22" s="146" t="s">
        <v>181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63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</row>
    <row r="23" ht="14.25" customHeight="1">
      <c r="A23" s="163">
        <f>B4</f>
        <v>3800</v>
      </c>
      <c r="B23" s="164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</row>
    <row r="24" ht="14.25" customHeight="1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</row>
    <row r="25" ht="14.25" customHeight="1">
      <c r="A25" s="146" t="s">
        <v>182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</row>
    <row r="26" ht="14.25" customHeight="1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</row>
    <row r="27" ht="14.25" customHeight="1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</row>
    <row r="28" ht="14.25" customHeight="1">
      <c r="A28" s="146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</row>
    <row r="29" ht="14.25" customHeight="1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</row>
    <row r="30" ht="14.25" customHeight="1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</row>
    <row r="31" ht="14.25" customHeight="1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</row>
    <row r="32" ht="14.25" customHeight="1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</row>
    <row r="33" ht="14.25" customHeight="1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</row>
    <row r="34" ht="14.25" customHeight="1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</row>
    <row r="35" ht="14.25" customHeight="1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</row>
    <row r="36" ht="14.25" customHeight="1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</row>
    <row r="37" ht="14.25" customHeight="1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</row>
    <row r="38" ht="14.25" customHeight="1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</row>
    <row r="39" ht="14.25" customHeight="1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</row>
    <row r="40" ht="14.25" customHeight="1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</row>
    <row r="41" ht="14.25" customHeight="1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</row>
    <row r="42" ht="14.25" customHeight="1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</row>
    <row r="43" ht="14.25" customHeight="1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</row>
    <row r="44" ht="14.25" customHeight="1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</row>
    <row r="45" ht="14.25" customHeight="1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</row>
    <row r="46" ht="14.25" customHeight="1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</row>
    <row r="47" ht="14.25" customHeight="1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</row>
    <row r="48" ht="14.25" customHeight="1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</row>
    <row r="49" ht="14.25" customHeight="1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</row>
    <row r="50" ht="14.25" customHeight="1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</row>
    <row r="51" ht="14.25" customHeight="1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</row>
    <row r="52" ht="14.25" customHeight="1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</row>
    <row r="53" ht="14.25" customHeight="1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</row>
    <row r="54" ht="14.25" customHeight="1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</row>
    <row r="55" ht="14.25" customHeigh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</row>
    <row r="56" ht="14.25" customHeight="1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</row>
    <row r="57" ht="14.25" customHeight="1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</row>
    <row r="58" ht="14.25" customHeight="1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</row>
    <row r="59" ht="14.25" customHeight="1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</row>
    <row r="60" ht="14.25" customHeight="1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</row>
    <row r="61" ht="14.25" customHeight="1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</row>
    <row r="62" ht="14.25" customHeight="1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</row>
    <row r="63" ht="14.25" customHeight="1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</row>
    <row r="64" ht="14.25" customHeight="1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</row>
    <row r="65" ht="14.25" customHeight="1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</row>
    <row r="66" ht="14.25" customHeight="1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</row>
    <row r="67" ht="14.25" customHeight="1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</row>
    <row r="68" ht="14.25" customHeight="1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</row>
    <row r="69" ht="14.25" customHeight="1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</row>
    <row r="70" ht="14.25" customHeight="1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</row>
    <row r="71" ht="14.25" customHeight="1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</row>
    <row r="72" ht="14.25" customHeight="1">
      <c r="A72" s="146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</row>
    <row r="73" ht="14.25" customHeight="1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</row>
    <row r="74" ht="14.25" customHeight="1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</row>
    <row r="75" ht="14.25" customHeight="1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</row>
    <row r="76" ht="14.25" customHeight="1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</row>
    <row r="77" ht="14.25" customHeight="1">
      <c r="A77" s="146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</row>
    <row r="78" ht="14.25" customHeight="1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</row>
    <row r="79" ht="14.25" customHeight="1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</row>
    <row r="80" ht="14.25" customHeight="1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</row>
    <row r="81" ht="14.25" customHeight="1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</row>
    <row r="82" ht="14.25" customHeight="1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</row>
    <row r="83" ht="14.25" customHeight="1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</row>
    <row r="84" ht="14.25" customHeight="1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</row>
    <row r="85" ht="14.25" customHeight="1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</row>
    <row r="86" ht="14.25" customHeight="1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</row>
    <row r="87" ht="14.25" customHeight="1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</row>
    <row r="88" ht="14.25" customHeight="1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</row>
    <row r="89" ht="14.25" customHeight="1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</row>
    <row r="90" ht="14.25" customHeight="1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</row>
    <row r="91" ht="14.25" customHeight="1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</row>
    <row r="92" ht="14.25" customHeight="1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</row>
    <row r="93" ht="14.25" customHeight="1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</row>
    <row r="94" ht="14.25" customHeight="1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</row>
    <row r="95" ht="14.25" customHeight="1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</row>
    <row r="96" ht="14.25" customHeight="1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</row>
    <row r="97" ht="14.25" customHeight="1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</row>
    <row r="98" ht="14.25" customHeight="1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</row>
    <row r="99" ht="14.25" customHeight="1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</row>
    <row r="100" ht="14.25" customHeight="1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</row>
    <row r="101" ht="14.25" customHeight="1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</row>
    <row r="102" ht="14.25" customHeight="1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</row>
    <row r="103" ht="14.25" customHeight="1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</row>
    <row r="104" ht="14.25" customHeight="1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</row>
    <row r="105" ht="14.25" customHeight="1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</row>
    <row r="106" ht="14.25" customHeight="1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</row>
    <row r="107" ht="14.25" customHeight="1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</row>
    <row r="108" ht="14.25" customHeight="1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</row>
    <row r="109" ht="14.25" customHeight="1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</row>
    <row r="110" ht="14.25" customHeight="1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</row>
    <row r="111" ht="14.25" customHeight="1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</row>
    <row r="112" ht="14.25" customHeight="1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</row>
    <row r="113" ht="14.25" customHeight="1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</row>
    <row r="114" ht="14.25" customHeight="1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</row>
    <row r="115" ht="14.25" customHeight="1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</row>
    <row r="116" ht="14.25" customHeight="1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</row>
    <row r="117" ht="14.25" customHeight="1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</row>
    <row r="118" ht="14.25" customHeight="1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</row>
    <row r="119" ht="14.25" customHeight="1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</row>
    <row r="120" ht="14.25" customHeight="1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</row>
    <row r="121" ht="14.25" customHeight="1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</row>
    <row r="122" ht="14.25" customHeight="1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</row>
    <row r="123" ht="14.25" customHeight="1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</row>
    <row r="124" ht="14.25" customHeight="1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</row>
    <row r="125" ht="14.25" customHeight="1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</row>
    <row r="126" ht="14.25" customHeight="1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</row>
    <row r="127" ht="14.25" customHeight="1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</row>
    <row r="128" ht="14.25" customHeight="1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</row>
    <row r="129" ht="14.25" customHeight="1">
      <c r="A129" s="146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</row>
    <row r="130" ht="14.25" customHeight="1">
      <c r="A130" s="146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</row>
    <row r="131" ht="14.25" customHeight="1">
      <c r="A131" s="146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</row>
    <row r="132" ht="14.25" customHeight="1">
      <c r="A132" s="146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</row>
    <row r="133" ht="14.25" customHeight="1">
      <c r="A133" s="146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</row>
    <row r="134" ht="14.25" customHeight="1">
      <c r="A134" s="146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</row>
    <row r="135" ht="14.25" customHeight="1">
      <c r="A135" s="146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</row>
    <row r="136" ht="14.25" customHeight="1">
      <c r="A136" s="146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</row>
    <row r="137" ht="14.25" customHeight="1">
      <c r="A137" s="146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</row>
    <row r="138" ht="14.25" customHeight="1">
      <c r="A138" s="146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</row>
    <row r="139" ht="14.25" customHeight="1">
      <c r="A139" s="146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</row>
    <row r="140" ht="14.25" customHeight="1">
      <c r="A140" s="146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</row>
    <row r="141" ht="14.25" customHeight="1">
      <c r="A141" s="146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</row>
    <row r="142" ht="14.25" customHeight="1">
      <c r="A142" s="146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</row>
    <row r="143" ht="14.25" customHeight="1">
      <c r="A143" s="146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</row>
    <row r="144" ht="14.25" customHeight="1">
      <c r="A144" s="146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</row>
    <row r="145" ht="14.25" customHeight="1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</row>
    <row r="146" ht="14.25" customHeight="1">
      <c r="A146" s="146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</row>
    <row r="147" ht="14.25" customHeight="1">
      <c r="A147" s="146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</row>
    <row r="148" ht="14.25" customHeight="1">
      <c r="A148" s="146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</row>
    <row r="149" ht="14.25" customHeight="1">
      <c r="A149" s="146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</row>
    <row r="150" ht="14.25" customHeight="1">
      <c r="A150" s="146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</row>
    <row r="151" ht="14.25" customHeight="1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</row>
    <row r="152" ht="14.25" customHeight="1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</row>
    <row r="153" ht="14.25" customHeight="1">
      <c r="A153" s="146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</row>
    <row r="154" ht="14.25" customHeight="1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</row>
    <row r="155" ht="14.25" customHeight="1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</row>
    <row r="156" ht="14.25" customHeight="1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</row>
    <row r="157" ht="14.25" customHeight="1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</row>
    <row r="158" ht="14.25" customHeight="1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</row>
    <row r="159" ht="14.25" customHeight="1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</row>
    <row r="160" ht="14.25" customHeight="1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</row>
    <row r="161" ht="14.25" customHeight="1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</row>
    <row r="162" ht="14.25" customHeight="1">
      <c r="A162" s="146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</row>
    <row r="163" ht="14.25" customHeight="1">
      <c r="A163" s="146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</row>
    <row r="164" ht="14.25" customHeight="1">
      <c r="A164" s="146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</row>
    <row r="165" ht="14.25" customHeight="1">
      <c r="A165" s="146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</row>
    <row r="166" ht="14.25" customHeight="1">
      <c r="A166" s="146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</row>
    <row r="167" ht="14.25" customHeight="1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</row>
    <row r="168" ht="14.25" customHeight="1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</row>
    <row r="169" ht="14.25" customHeight="1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</row>
    <row r="170" ht="14.25" customHeight="1">
      <c r="A170" s="146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</row>
    <row r="171" ht="14.25" customHeight="1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</row>
    <row r="172" ht="14.25" customHeight="1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</row>
    <row r="173" ht="14.25" customHeight="1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</row>
    <row r="174" ht="14.25" customHeight="1">
      <c r="A174" s="146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</row>
    <row r="175" ht="14.25" customHeight="1">
      <c r="A175" s="146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</row>
    <row r="176" ht="14.25" customHeight="1">
      <c r="A176" s="146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</row>
    <row r="177" ht="14.25" customHeight="1">
      <c r="A177" s="146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</row>
    <row r="178" ht="14.25" customHeight="1">
      <c r="A178" s="146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</row>
    <row r="179" ht="14.25" customHeight="1">
      <c r="A179" s="146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</row>
    <row r="180" ht="14.25" customHeight="1">
      <c r="A180" s="146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</row>
    <row r="181" ht="14.25" customHeight="1">
      <c r="A181" s="146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</row>
    <row r="182" ht="14.25" customHeight="1">
      <c r="A182" s="146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</row>
    <row r="183" ht="14.25" customHeight="1">
      <c r="A183" s="146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</row>
    <row r="184" ht="14.25" customHeight="1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</row>
    <row r="185" ht="14.25" customHeight="1">
      <c r="A185" s="146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</row>
    <row r="186" ht="14.25" customHeight="1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</row>
    <row r="187" ht="14.25" customHeight="1">
      <c r="A187" s="146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</row>
    <row r="188" ht="14.25" customHeight="1">
      <c r="A188" s="146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</row>
    <row r="189" ht="14.25" customHeight="1">
      <c r="A189" s="146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</row>
    <row r="190" ht="14.25" customHeight="1">
      <c r="A190" s="146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</row>
    <row r="191" ht="14.25" customHeight="1">
      <c r="A191" s="146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</row>
    <row r="192" ht="14.25" customHeight="1">
      <c r="A192" s="146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</row>
    <row r="193" ht="14.25" customHeight="1">
      <c r="A193" s="146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</row>
    <row r="194" ht="14.25" customHeight="1">
      <c r="A194" s="146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</row>
    <row r="195" ht="14.25" customHeight="1">
      <c r="A195" s="146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</row>
    <row r="196" ht="14.25" customHeight="1">
      <c r="A196" s="146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</row>
    <row r="197" ht="14.25" customHeight="1">
      <c r="A197" s="146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</row>
    <row r="198" ht="14.25" customHeight="1">
      <c r="A198" s="146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</row>
    <row r="199" ht="14.25" customHeight="1">
      <c r="A199" s="146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</row>
    <row r="200" ht="14.25" customHeight="1">
      <c r="A200" s="146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</row>
    <row r="201" ht="14.25" customHeight="1">
      <c r="A201" s="146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</row>
    <row r="202" ht="14.25" customHeight="1">
      <c r="A202" s="146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</row>
    <row r="203" ht="14.25" customHeight="1">
      <c r="A203" s="146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</row>
    <row r="204" ht="14.25" customHeight="1">
      <c r="A204" s="146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</row>
    <row r="205" ht="14.25" customHeight="1">
      <c r="A205" s="146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</row>
    <row r="206" ht="14.25" customHeight="1">
      <c r="A206" s="146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</row>
    <row r="207" ht="14.25" customHeight="1">
      <c r="A207" s="146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</row>
    <row r="208" ht="14.25" customHeight="1">
      <c r="A208" s="146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</row>
    <row r="209" ht="14.25" customHeight="1">
      <c r="A209" s="146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</row>
    <row r="210" ht="14.25" customHeight="1">
      <c r="A210" s="146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</row>
    <row r="211" ht="14.25" customHeight="1">
      <c r="A211" s="146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</row>
    <row r="212" ht="14.25" customHeight="1">
      <c r="A212" s="146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</row>
    <row r="213" ht="14.25" customHeight="1">
      <c r="A213" s="146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</row>
    <row r="214" ht="14.25" customHeight="1">
      <c r="A214" s="146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</row>
    <row r="215" ht="14.25" customHeight="1">
      <c r="A215" s="146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</row>
    <row r="216" ht="14.25" customHeight="1">
      <c r="A216" s="146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</row>
    <row r="217" ht="14.25" customHeight="1">
      <c r="A217" s="146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</row>
    <row r="218" ht="14.25" customHeight="1">
      <c r="A218" s="146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</row>
    <row r="219" ht="14.25" customHeight="1">
      <c r="A219" s="146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</row>
    <row r="220" ht="14.25" customHeight="1">
      <c r="A220" s="146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</row>
    <row r="221" ht="14.25" customHeight="1">
      <c r="A221" s="146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</row>
    <row r="222" ht="14.25" customHeight="1">
      <c r="A222" s="146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</row>
    <row r="223" ht="14.25" customHeight="1">
      <c r="A223" s="146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</row>
    <row r="224" ht="14.25" customHeight="1">
      <c r="A224" s="146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</row>
    <row r="225" ht="14.25" customHeight="1">
      <c r="A225" s="146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</row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5"/>
  </cols>
  <sheetData>
    <row r="1" ht="14.25" customHeight="1">
      <c r="A1" s="124" t="s">
        <v>183</v>
      </c>
    </row>
    <row r="2" ht="14.25" customHeight="1">
      <c r="A2" s="46" t="s">
        <v>184</v>
      </c>
      <c r="B2" s="46" t="s">
        <v>185</v>
      </c>
      <c r="C2" s="46" t="s">
        <v>186</v>
      </c>
      <c r="D2" s="46" t="s">
        <v>187</v>
      </c>
    </row>
    <row r="3" ht="14.25" customHeight="1">
      <c r="A3" s="46" t="s">
        <v>188</v>
      </c>
      <c r="B3" s="46">
        <v>806.0</v>
      </c>
      <c r="C3" s="46">
        <v>629.0</v>
      </c>
      <c r="D3" s="46">
        <v>228.0</v>
      </c>
    </row>
    <row r="4" ht="14.25" customHeight="1">
      <c r="A4" s="46" t="s">
        <v>189</v>
      </c>
      <c r="B4" s="46">
        <v>613.0</v>
      </c>
      <c r="C4" s="46">
        <v>517.0</v>
      </c>
      <c r="D4" s="46">
        <v>200.0</v>
      </c>
    </row>
    <row r="5" ht="14.25" customHeight="1">
      <c r="A5" s="46" t="s">
        <v>190</v>
      </c>
      <c r="B5" s="46">
        <v>376.0</v>
      </c>
      <c r="C5" s="46">
        <v>609.0</v>
      </c>
      <c r="D5" s="46">
        <v>149.0</v>
      </c>
    </row>
    <row r="6" ht="14.25" customHeight="1">
      <c r="A6" s="46" t="s">
        <v>191</v>
      </c>
      <c r="B6" s="46">
        <v>403.0</v>
      </c>
      <c r="C6" s="46">
        <v>565.0</v>
      </c>
      <c r="D6" s="46">
        <v>92.0</v>
      </c>
    </row>
    <row r="7" ht="14.25" customHeight="1">
      <c r="A7" s="46" t="s">
        <v>192</v>
      </c>
      <c r="B7" s="46">
        <v>405.0</v>
      </c>
      <c r="C7" s="46">
        <v>56.0</v>
      </c>
      <c r="D7" s="46">
        <v>60.0</v>
      </c>
    </row>
    <row r="8" ht="14.25" customHeight="1">
      <c r="A8" s="46" t="s">
        <v>193</v>
      </c>
      <c r="B8" s="46">
        <v>388.0</v>
      </c>
      <c r="C8" s="46">
        <v>45.0</v>
      </c>
      <c r="D8" s="46">
        <v>48.0</v>
      </c>
    </row>
    <row r="9" ht="14.25" customHeight="1">
      <c r="A9" s="46" t="s">
        <v>194</v>
      </c>
      <c r="B9" s="46">
        <v>399.0</v>
      </c>
      <c r="C9" s="46">
        <v>48.0</v>
      </c>
      <c r="D9" s="46">
        <v>51.0</v>
      </c>
    </row>
    <row r="10" ht="14.25" customHeight="1">
      <c r="A10" s="46" t="s">
        <v>195</v>
      </c>
      <c r="B10" s="46">
        <v>413.0</v>
      </c>
      <c r="C10" s="46">
        <v>61.0</v>
      </c>
      <c r="D10" s="46">
        <v>64.0</v>
      </c>
    </row>
    <row r="11" ht="14.25" customHeight="1">
      <c r="A11" s="46" t="s">
        <v>196</v>
      </c>
      <c r="B11" s="46">
        <v>409.0</v>
      </c>
      <c r="C11" s="46">
        <v>75.0</v>
      </c>
      <c r="D11" s="46">
        <v>75.0</v>
      </c>
    </row>
    <row r="12" ht="14.25" customHeight="1">
      <c r="A12" s="46" t="s">
        <v>197</v>
      </c>
      <c r="B12" s="46">
        <v>440.0</v>
      </c>
      <c r="C12" s="46">
        <v>91.0</v>
      </c>
      <c r="D12" s="46">
        <v>93.0</v>
      </c>
    </row>
    <row r="13" ht="14.25" customHeight="1">
      <c r="A13" s="46" t="s">
        <v>198</v>
      </c>
      <c r="B13" s="46">
        <v>514.0</v>
      </c>
      <c r="C13" s="46">
        <v>413.0</v>
      </c>
      <c r="D13" s="46">
        <v>87.0</v>
      </c>
    </row>
    <row r="14" ht="14.25" customHeight="1">
      <c r="A14" s="46" t="s">
        <v>199</v>
      </c>
      <c r="B14" s="46">
        <v>574.0</v>
      </c>
      <c r="C14" s="46">
        <v>241.0</v>
      </c>
      <c r="D14" s="46">
        <v>0.0</v>
      </c>
    </row>
    <row r="15" ht="14.25" customHeight="1">
      <c r="A15" s="46" t="s">
        <v>200</v>
      </c>
      <c r="B15" s="46">
        <v>376.0</v>
      </c>
      <c r="C15" s="46">
        <v>45.0</v>
      </c>
      <c r="D15" s="46">
        <v>48.0</v>
      </c>
    </row>
    <row r="16" ht="14.25" customHeight="1">
      <c r="A16" s="46" t="s">
        <v>200</v>
      </c>
      <c r="B16" s="46">
        <v>806.0</v>
      </c>
      <c r="C16" s="46">
        <v>629.0</v>
      </c>
      <c r="D16" s="46">
        <v>228.0</v>
      </c>
    </row>
    <row r="17" ht="14.25" customHeight="1">
      <c r="A17" s="46" t="s">
        <v>201</v>
      </c>
      <c r="B17" s="46">
        <v>478.0</v>
      </c>
      <c r="C17" s="46">
        <v>279.0</v>
      </c>
      <c r="D17" s="46">
        <v>104.0</v>
      </c>
    </row>
    <row r="18" ht="14.25" customHeight="1">
      <c r="A18" s="126" t="s">
        <v>202</v>
      </c>
      <c r="B18" s="126">
        <v>5740.0</v>
      </c>
      <c r="C18" s="126">
        <v>3350.0</v>
      </c>
      <c r="D18" s="126">
        <v>1147.0</v>
      </c>
    </row>
    <row r="19" ht="14.25" customHeight="1"/>
    <row r="20" ht="14.25" customHeight="1">
      <c r="A20" s="46" t="s">
        <v>203</v>
      </c>
      <c r="D20" s="46">
        <f>1140+240</f>
        <v>1380</v>
      </c>
    </row>
    <row r="21" ht="14.25" customHeight="1">
      <c r="A21" s="46" t="s">
        <v>204</v>
      </c>
      <c r="D21" s="46">
        <v>1714.0</v>
      </c>
      <c r="E21" s="46" t="s">
        <v>205</v>
      </c>
    </row>
    <row r="22" ht="14.25" customHeight="1">
      <c r="A22" s="46" t="s">
        <v>206</v>
      </c>
      <c r="B22" s="46" t="s">
        <v>207</v>
      </c>
      <c r="D22" s="46" t="s">
        <v>208</v>
      </c>
    </row>
    <row r="23" ht="14.25" customHeight="1">
      <c r="C23" s="46" t="s">
        <v>209</v>
      </c>
      <c r="E23" s="118">
        <f>D21*1</f>
        <v>1714</v>
      </c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F1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63"/>
    <col customWidth="1" min="2" max="2" width="9.5"/>
    <col customWidth="1" min="3" max="3" width="6.13"/>
    <col customWidth="1" min="4" max="4" width="8.25"/>
    <col customWidth="1" min="5" max="5" width="8.63"/>
    <col customWidth="1" min="6" max="6" width="12.5"/>
    <col customWidth="1" min="7" max="9" width="8.63"/>
    <col customWidth="1" min="10" max="10" width="22.38"/>
    <col customWidth="1" min="11" max="11" width="8.63"/>
    <col customWidth="1" min="12" max="12" width="19.5"/>
    <col customWidth="1" min="13" max="15" width="8.63"/>
    <col customWidth="1" min="16" max="16" width="23.63"/>
    <col customWidth="1" min="17" max="17" width="8.63"/>
    <col customWidth="1" min="18" max="18" width="11.13"/>
    <col customWidth="1" min="19" max="26" width="8.63"/>
  </cols>
  <sheetData>
    <row r="1" ht="14.25" customHeight="1">
      <c r="B1" s="165"/>
      <c r="P1" s="125" t="s">
        <v>210</v>
      </c>
    </row>
    <row r="2" ht="14.25" customHeight="1">
      <c r="A2" s="166" t="s">
        <v>211</v>
      </c>
      <c r="C2" s="94" t="s">
        <v>212</v>
      </c>
      <c r="D2" s="46" t="s">
        <v>213</v>
      </c>
      <c r="G2" s="94" t="s">
        <v>214</v>
      </c>
      <c r="H2" s="46">
        <v>1.25</v>
      </c>
      <c r="J2" s="167" t="s">
        <v>215</v>
      </c>
      <c r="K2" s="168"/>
      <c r="L2" s="169" t="s">
        <v>216</v>
      </c>
      <c r="M2" s="168"/>
      <c r="N2" s="170"/>
      <c r="P2" s="171" t="s">
        <v>98</v>
      </c>
      <c r="Q2" s="172"/>
      <c r="R2" s="173"/>
    </row>
    <row r="3" ht="19.5" customHeight="1">
      <c r="B3" s="46" t="s">
        <v>217</v>
      </c>
      <c r="C3" s="46">
        <v>9.0</v>
      </c>
      <c r="D3" s="118">
        <v>940.0</v>
      </c>
      <c r="E3" s="118">
        <f t="shared" ref="E3:E5" si="1">C3*D3</f>
        <v>8460</v>
      </c>
      <c r="F3" s="118"/>
      <c r="J3" s="174" t="s">
        <v>218</v>
      </c>
      <c r="L3" s="175" t="s">
        <v>219</v>
      </c>
      <c r="M3" s="46" t="s">
        <v>220</v>
      </c>
      <c r="N3" s="176"/>
      <c r="P3" s="177" t="s">
        <v>221</v>
      </c>
      <c r="Q3" s="178"/>
      <c r="R3" s="178" t="s">
        <v>222</v>
      </c>
    </row>
    <row r="4" ht="29.25" customHeight="1">
      <c r="B4" s="46" t="s">
        <v>223</v>
      </c>
      <c r="C4" s="46">
        <v>1.0</v>
      </c>
      <c r="D4" s="118">
        <v>2100.0</v>
      </c>
      <c r="E4" s="118">
        <f t="shared" si="1"/>
        <v>2100</v>
      </c>
      <c r="F4" s="118"/>
      <c r="J4" s="179"/>
      <c r="L4" s="180" t="s">
        <v>224</v>
      </c>
      <c r="M4" s="180" t="s">
        <v>225</v>
      </c>
      <c r="N4" s="181" t="s">
        <v>226</v>
      </c>
      <c r="P4" s="182" t="s">
        <v>227</v>
      </c>
      <c r="Q4" s="173"/>
      <c r="R4" s="183"/>
    </row>
    <row r="5" ht="18.0" customHeight="1">
      <c r="B5" s="46" t="s">
        <v>223</v>
      </c>
      <c r="C5" s="46">
        <v>1.0</v>
      </c>
      <c r="D5" s="118">
        <v>4620.0</v>
      </c>
      <c r="E5" s="118">
        <f t="shared" si="1"/>
        <v>4620</v>
      </c>
      <c r="F5" s="184"/>
      <c r="J5" s="174" t="s">
        <v>228</v>
      </c>
      <c r="L5" s="46" t="s">
        <v>229</v>
      </c>
      <c r="M5" s="185">
        <v>8.59</v>
      </c>
      <c r="N5" s="186">
        <v>10.74</v>
      </c>
      <c r="P5" s="187" t="s">
        <v>230</v>
      </c>
      <c r="Q5" s="173"/>
      <c r="R5" s="188">
        <v>30.0</v>
      </c>
    </row>
    <row r="6" ht="21.75" customHeight="1">
      <c r="D6" s="118"/>
      <c r="E6" s="118"/>
      <c r="F6" s="184">
        <f>SUM(E3:E5)</f>
        <v>15180</v>
      </c>
      <c r="G6" s="189">
        <f>F6*H2</f>
        <v>18975</v>
      </c>
      <c r="J6" s="174" t="s">
        <v>231</v>
      </c>
      <c r="L6" s="185" t="s">
        <v>232</v>
      </c>
      <c r="M6" s="185">
        <v>10.46</v>
      </c>
      <c r="N6" s="186">
        <v>13.08</v>
      </c>
      <c r="P6" s="187" t="s">
        <v>233</v>
      </c>
      <c r="Q6" s="173"/>
      <c r="R6" s="188">
        <v>15.0</v>
      </c>
    </row>
    <row r="7" ht="14.25" hidden="1" customHeight="1">
      <c r="D7" s="118"/>
      <c r="E7" s="118"/>
      <c r="F7" s="184"/>
      <c r="G7" s="98"/>
      <c r="J7" s="190"/>
      <c r="L7" s="185" t="s">
        <v>202</v>
      </c>
      <c r="M7" s="191">
        <v>15.24</v>
      </c>
      <c r="N7" s="192">
        <v>19.05</v>
      </c>
      <c r="P7" s="187" t="s">
        <v>234</v>
      </c>
      <c r="Q7" s="173"/>
      <c r="R7" s="188">
        <v>50.0</v>
      </c>
    </row>
    <row r="8" ht="14.25" hidden="1" customHeight="1">
      <c r="A8" s="94" t="s">
        <v>235</v>
      </c>
      <c r="B8" s="94" t="s">
        <v>236</v>
      </c>
      <c r="C8" s="94"/>
      <c r="E8" s="118"/>
      <c r="F8" s="184"/>
      <c r="G8" s="98"/>
      <c r="J8" s="190"/>
      <c r="N8" s="176"/>
      <c r="P8" s="182" t="s">
        <v>237</v>
      </c>
      <c r="Q8" s="173"/>
      <c r="R8" s="188"/>
    </row>
    <row r="9" ht="14.25" hidden="1" customHeight="1">
      <c r="A9" s="94" t="s">
        <v>238</v>
      </c>
      <c r="C9" s="46">
        <v>1.0</v>
      </c>
      <c r="D9" s="193">
        <v>1140.0</v>
      </c>
      <c r="E9" s="118"/>
      <c r="F9" s="184"/>
      <c r="G9" s="98"/>
      <c r="I9" s="194">
        <v>2024.0</v>
      </c>
      <c r="J9" s="190"/>
      <c r="N9" s="176"/>
      <c r="P9" s="187" t="s">
        <v>239</v>
      </c>
      <c r="Q9" s="173"/>
      <c r="R9" s="188">
        <v>45.0</v>
      </c>
    </row>
    <row r="10" ht="14.25" hidden="1" customHeight="1">
      <c r="A10" s="94"/>
      <c r="C10" s="46">
        <v>1.0</v>
      </c>
      <c r="D10" s="193">
        <v>310.0</v>
      </c>
      <c r="E10" s="118"/>
      <c r="F10" s="184"/>
      <c r="G10" s="98"/>
      <c r="J10" s="190"/>
      <c r="N10" s="176"/>
      <c r="P10" s="187" t="s">
        <v>240</v>
      </c>
      <c r="Q10" s="173"/>
      <c r="R10" s="188">
        <v>20.0</v>
      </c>
    </row>
    <row r="11" ht="14.25" customHeight="1">
      <c r="A11" s="94"/>
      <c r="D11" s="118"/>
      <c r="E11" s="118"/>
      <c r="F11" s="184"/>
      <c r="G11" s="98"/>
      <c r="J11" s="195"/>
      <c r="K11" s="196"/>
      <c r="L11" s="196" t="s">
        <v>202</v>
      </c>
      <c r="M11" s="197">
        <v>19.05</v>
      </c>
      <c r="N11" s="198">
        <v>23.81</v>
      </c>
      <c r="P11" s="187" t="s">
        <v>241</v>
      </c>
      <c r="Q11" s="173"/>
      <c r="R11" s="188" t="s">
        <v>242</v>
      </c>
    </row>
    <row r="12" ht="14.25" customHeight="1">
      <c r="A12" s="94"/>
      <c r="D12" s="118"/>
      <c r="E12" s="118"/>
      <c r="F12" s="184"/>
      <c r="G12" s="189"/>
      <c r="P12" s="182" t="s">
        <v>243</v>
      </c>
      <c r="Q12" s="173"/>
      <c r="R12" s="188"/>
    </row>
    <row r="13" ht="14.25" customHeight="1">
      <c r="A13" s="98" t="s">
        <v>235</v>
      </c>
      <c r="B13" s="94" t="s">
        <v>244</v>
      </c>
      <c r="C13" s="46">
        <v>894.0</v>
      </c>
      <c r="D13" s="199">
        <v>19.05</v>
      </c>
      <c r="E13" s="118">
        <f t="shared" ref="E13:E14" si="2">D13*C13</f>
        <v>17030.7</v>
      </c>
      <c r="F13" s="184"/>
      <c r="G13" s="98"/>
      <c r="J13" s="46" t="s">
        <v>245</v>
      </c>
      <c r="P13" s="187" t="s">
        <v>246</v>
      </c>
      <c r="Q13" s="173"/>
      <c r="R13" s="188">
        <v>5.0</v>
      </c>
    </row>
    <row r="14" ht="14.25" customHeight="1">
      <c r="A14" s="46" t="s">
        <v>247</v>
      </c>
      <c r="B14" s="94" t="s">
        <v>248</v>
      </c>
      <c r="C14" s="46">
        <v>1.0</v>
      </c>
      <c r="D14" s="118">
        <v>6109.0</v>
      </c>
      <c r="E14" s="118">
        <f t="shared" si="2"/>
        <v>6109</v>
      </c>
      <c r="F14" s="184"/>
      <c r="G14" s="98"/>
      <c r="J14" s="46" t="s">
        <v>249</v>
      </c>
      <c r="P14" s="187" t="s">
        <v>250</v>
      </c>
      <c r="Q14" s="173"/>
      <c r="R14" s="188">
        <v>25.0</v>
      </c>
    </row>
    <row r="15" ht="14.25" customHeight="1">
      <c r="D15" s="118"/>
      <c r="E15" s="118"/>
      <c r="F15" s="184">
        <f>SUM(E13:E14)</f>
        <v>23139.7</v>
      </c>
      <c r="G15" s="189">
        <f>F15*H2</f>
        <v>28924.625</v>
      </c>
      <c r="J15" s="46" t="s">
        <v>251</v>
      </c>
      <c r="P15" s="187" t="s">
        <v>252</v>
      </c>
      <c r="Q15" s="173"/>
      <c r="R15" s="188">
        <v>8.0</v>
      </c>
    </row>
    <row r="16" ht="14.25" customHeight="1">
      <c r="P16" s="187" t="s">
        <v>253</v>
      </c>
      <c r="Q16" s="173"/>
      <c r="R16" s="188">
        <v>8.0</v>
      </c>
    </row>
    <row r="17" ht="14.25" customHeight="1">
      <c r="J17" s="200" t="s">
        <v>254</v>
      </c>
      <c r="K17" s="168"/>
      <c r="L17" s="170"/>
      <c r="P17" s="187" t="s">
        <v>255</v>
      </c>
      <c r="Q17" s="173"/>
      <c r="R17" s="188">
        <v>2.0</v>
      </c>
    </row>
    <row r="18" ht="14.25" customHeight="1">
      <c r="J18" s="190" t="s">
        <v>256</v>
      </c>
      <c r="L18" s="176" t="s">
        <v>257</v>
      </c>
      <c r="P18" s="187" t="s">
        <v>258</v>
      </c>
      <c r="Q18" s="173"/>
      <c r="R18" s="188">
        <v>10.0</v>
      </c>
    </row>
    <row r="19" ht="14.25" customHeight="1">
      <c r="J19" s="190"/>
      <c r="L19" s="176"/>
      <c r="P19" s="187" t="s">
        <v>259</v>
      </c>
      <c r="Q19" s="173"/>
      <c r="R19" s="188">
        <v>4.0</v>
      </c>
    </row>
    <row r="20" ht="14.25" customHeight="1">
      <c r="J20" s="190" t="s">
        <v>260</v>
      </c>
      <c r="L20" s="176"/>
      <c r="P20" s="187" t="s">
        <v>261</v>
      </c>
      <c r="Q20" s="173"/>
      <c r="R20" s="188">
        <v>2.0</v>
      </c>
    </row>
    <row r="21" ht="14.25" customHeight="1">
      <c r="J21" s="195" t="s">
        <v>262</v>
      </c>
      <c r="K21" s="196"/>
      <c r="L21" s="201" t="s">
        <v>263</v>
      </c>
      <c r="P21" s="187" t="s">
        <v>264</v>
      </c>
      <c r="Q21" s="173"/>
      <c r="R21" s="188">
        <v>20.0</v>
      </c>
    </row>
    <row r="22" ht="14.25" customHeight="1">
      <c r="P22" s="187" t="s">
        <v>265</v>
      </c>
      <c r="Q22" s="173"/>
      <c r="R22" s="188">
        <v>8.0</v>
      </c>
    </row>
    <row r="23" ht="14.25" customHeight="1">
      <c r="P23" s="182" t="s">
        <v>266</v>
      </c>
      <c r="Q23" s="173"/>
      <c r="R23" s="188"/>
    </row>
    <row r="24" ht="14.25" customHeight="1">
      <c r="P24" s="187" t="s">
        <v>267</v>
      </c>
      <c r="Q24" s="173"/>
      <c r="R24" s="188" t="s">
        <v>268</v>
      </c>
    </row>
    <row r="25" ht="14.25" customHeight="1">
      <c r="P25" s="187" t="s">
        <v>269</v>
      </c>
      <c r="Q25" s="173"/>
      <c r="R25" s="188" t="s">
        <v>270</v>
      </c>
    </row>
    <row r="26" ht="14.25" customHeight="1">
      <c r="P26" s="187" t="s">
        <v>271</v>
      </c>
      <c r="Q26" s="173"/>
      <c r="R26" s="188" t="s">
        <v>272</v>
      </c>
    </row>
    <row r="27" ht="14.25" customHeight="1">
      <c r="P27" s="187" t="s">
        <v>273</v>
      </c>
      <c r="Q27" s="173"/>
      <c r="R27" s="188" t="s">
        <v>274</v>
      </c>
    </row>
    <row r="28" ht="14.25" customHeight="1">
      <c r="P28" s="187" t="s">
        <v>275</v>
      </c>
      <c r="Q28" s="173"/>
      <c r="R28" s="188">
        <v>10.0</v>
      </c>
    </row>
    <row r="29" ht="14.25" customHeight="1">
      <c r="P29" s="182" t="s">
        <v>276</v>
      </c>
      <c r="Q29" s="173"/>
      <c r="R29" s="188"/>
    </row>
    <row r="30" ht="14.25" customHeight="1">
      <c r="P30" s="187" t="s">
        <v>277</v>
      </c>
      <c r="Q30" s="173"/>
      <c r="R30" s="188">
        <v>25.0</v>
      </c>
    </row>
    <row r="31" ht="14.25" customHeight="1">
      <c r="P31" s="187" t="s">
        <v>278</v>
      </c>
      <c r="Q31" s="173"/>
      <c r="R31" s="188" t="s">
        <v>279</v>
      </c>
    </row>
    <row r="32" ht="14.25" customHeight="1">
      <c r="P32" s="187" t="s">
        <v>280</v>
      </c>
      <c r="Q32" s="173"/>
      <c r="R32" s="188">
        <v>20.0</v>
      </c>
    </row>
    <row r="33" ht="14.25" customHeight="1">
      <c r="P33" s="202" t="s">
        <v>281</v>
      </c>
      <c r="Q33" s="203"/>
      <c r="R33" s="204">
        <v>20.0</v>
      </c>
    </row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2024-05-24T16:49:43Z</dcterms:created>
  <dc:creator>Göran Stenhardt</dc:creator>
</cp:coreProperties>
</file>